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05" yWindow="5145" windowWidth="6450" windowHeight="4800" tabRatio="599" activeTab="0"/>
  </bookViews>
  <sheets>
    <sheet name="Sheet2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DATABASE">'[1]Database'!$A:$XFD</definedName>
    <definedName name="gfo">'[2]Database'!$A$3:$E$541</definedName>
    <definedName name="GLEN">'[3]Database'!$A$3:$E$541</definedName>
    <definedName name="_xlnm.Print_Area" localSheetId="0">'Sheet2'!$A$1:$M$514</definedName>
  </definedNames>
  <calcPr fullCalcOnLoad="1"/>
</workbook>
</file>

<file path=xl/sharedStrings.xml><?xml version="1.0" encoding="utf-8"?>
<sst xmlns="http://schemas.openxmlformats.org/spreadsheetml/2006/main" count="1062" uniqueCount="577">
  <si>
    <t>Plywood, Ordinary 3/4" x 4' x 8'</t>
  </si>
  <si>
    <t>Plywood, Marine 1/4" x 4' x 8'</t>
  </si>
  <si>
    <t>Plywood, Marine 1/2" x 4' x 8'</t>
  </si>
  <si>
    <t>Plywood, Marine 3/4" x 4' x 8'</t>
  </si>
  <si>
    <t>Fiber Cement Board, 1/4" x 4' x 8'</t>
  </si>
  <si>
    <t>Fiber Cement Board, 3/16" x 4' x 8'</t>
  </si>
  <si>
    <t xml:space="preserve">T&amp;G 3/4" x 4" </t>
  </si>
  <si>
    <t>ft</t>
  </si>
  <si>
    <t xml:space="preserve">T&amp;G 3/4" x 6" </t>
  </si>
  <si>
    <t>Ficem Board Nails</t>
  </si>
  <si>
    <t>Finishing Nails</t>
  </si>
  <si>
    <t>Common Wire Nails</t>
  </si>
  <si>
    <t>Concrete Nails</t>
  </si>
  <si>
    <t>Wood Glue</t>
  </si>
  <si>
    <t>Acoustic Board 2' x 4'</t>
  </si>
  <si>
    <t>Main Tee Runner 1" x 1" x 10'</t>
  </si>
  <si>
    <t>Cross Tee 1" x 1" x 10'</t>
  </si>
  <si>
    <t>Wall Angle 1" x 1" x 10'</t>
  </si>
  <si>
    <t>Suspension Rod #8</t>
  </si>
  <si>
    <t>Fascia Board, Fiber Cement 10" x 8'</t>
  </si>
  <si>
    <t>Fascia Board, Fiber Cement 12" x 8'</t>
  </si>
  <si>
    <t>Fascia Board, Fiber Cement 10" x 12'</t>
  </si>
  <si>
    <t>Fascia Board, Fiber Cement 12" x 12'</t>
  </si>
  <si>
    <t>Flat Bar 1" x 1/8"</t>
  </si>
  <si>
    <t>Flat Bar 1" x 3/16"</t>
  </si>
  <si>
    <t>Flat Bar 1" x 1/4"</t>
  </si>
  <si>
    <t>Plain Round Bar 10mmØ x 6m</t>
  </si>
  <si>
    <t>Plain Round Bar 12mmØ x 6m</t>
  </si>
  <si>
    <t>Plain Round Bar 16mmØ x 6m</t>
  </si>
  <si>
    <t>Steel Plate 1.20m x 2.40m x 10mm</t>
  </si>
  <si>
    <t>Steel Plate 1.20m x 2.40m x 9mm</t>
  </si>
  <si>
    <t>Steel Plate 1.20m x 2.40m x 6mm</t>
  </si>
  <si>
    <t>Tubular 50mm x 150mm x 2.0mm</t>
  </si>
  <si>
    <t>Tubular 50mm x 100mm x 1.5mm</t>
  </si>
  <si>
    <t>Turn Buckle 12 mmØ</t>
  </si>
  <si>
    <t>Turn Buckle 16 mmØ</t>
  </si>
  <si>
    <t>Anchor Bolt with Nuts and Washer, 20mmØ x 50mm x 300mm</t>
  </si>
  <si>
    <t>Anchor Bolt with Nuts and Washer, 16mmØ x 50mm x 300mm</t>
  </si>
  <si>
    <t>Anchor Bolt with Nuts and Washer, 10mmØ x 50mm x 200mm</t>
  </si>
  <si>
    <t>Removal of Roofing Sheets</t>
  </si>
  <si>
    <t>Entrance, Lockset Standard</t>
  </si>
  <si>
    <t>Entrance, Handleset</t>
  </si>
  <si>
    <t>Entrance, Cylindrical Lockset</t>
  </si>
  <si>
    <t>Entrance, Lever Lockset</t>
  </si>
  <si>
    <t>Bathroom, Lockset Keyless</t>
  </si>
  <si>
    <t>Hinges, Standard 3-1/2" x 3-1/2"</t>
  </si>
  <si>
    <t>Hinges, Ball Bearing 3-1/2" x 3-1/2"</t>
  </si>
  <si>
    <t>Panel Door  0.90m x 2.10m</t>
  </si>
  <si>
    <t>Panel Door  0.80m x 2.10m</t>
  </si>
  <si>
    <t>Panel Door  0.70m x 2.10m</t>
  </si>
  <si>
    <t>Panel Door  0.60m x 2.10m</t>
  </si>
  <si>
    <t>Flush Door 0.90m x 2.10m</t>
  </si>
  <si>
    <t>Flush Door 0.80m x 2.10m</t>
  </si>
  <si>
    <t>Flush Door 0.70m x 2.10m</t>
  </si>
  <si>
    <t>Flush Door 0.60m x 2.10m</t>
  </si>
  <si>
    <t>Steel Door 0.70m x 2.10m</t>
  </si>
  <si>
    <t>Steel Door 0.80m x 2.10m</t>
  </si>
  <si>
    <t>Steel Door 0.90m x 2.10m</t>
  </si>
  <si>
    <t>PVC Door 0.60m x 2.10m</t>
  </si>
  <si>
    <t>Door Jamb 45mm x 100mm</t>
  </si>
  <si>
    <t>Door Jamb 45mm x 125mm</t>
  </si>
  <si>
    <t>Door Jamb 45mm x 150mm</t>
  </si>
  <si>
    <t>cu.m</t>
  </si>
  <si>
    <t>CWN, Assorted</t>
  </si>
  <si>
    <t>Anchor Bolt with Nuts and Washer, 12mmØ x 50mm x 300mm</t>
  </si>
  <si>
    <t>Wood Preservative, Brown</t>
  </si>
  <si>
    <t xml:space="preserve">Electrical Conduit uPVC, 15mmØ </t>
  </si>
  <si>
    <t>Entrance Cap  25mm dia.</t>
  </si>
  <si>
    <t>Flourescent Tube 40W</t>
  </si>
  <si>
    <t>Incandescent Bulb 50W</t>
  </si>
  <si>
    <t>Fire Alarm Bell, Vibrating Type</t>
  </si>
  <si>
    <t>Fire Alarm Station, Manual Single Action</t>
  </si>
  <si>
    <t>Fire Alarm Control Panel, One Zone</t>
  </si>
  <si>
    <t>Vibrating Bell 8"</t>
  </si>
  <si>
    <t xml:space="preserve">Circuit Breaker, 60A 2P </t>
  </si>
  <si>
    <t xml:space="preserve">Circuit Breaker, 20A 2P </t>
  </si>
  <si>
    <t xml:space="preserve">Circuit Breaker, 30A 2P </t>
  </si>
  <si>
    <t xml:space="preserve">Circuit Breaker, 40A 2P </t>
  </si>
  <si>
    <t xml:space="preserve">Circuit Breaker, 50A 2P </t>
  </si>
  <si>
    <t xml:space="preserve">Circuit Breaker, 100A 2P </t>
  </si>
  <si>
    <t xml:space="preserve">Circuit Breaker, 175A 2P </t>
  </si>
  <si>
    <t>G.I. Pipe 1"Ø Sch.40</t>
  </si>
  <si>
    <t>G.I. Pipe 3/4"Ø Sch.40</t>
  </si>
  <si>
    <t>G.I. Pipe 1/2"Ø Sch.40</t>
  </si>
  <si>
    <t>G.I. Coupling Reducer, 1/2" x 3/4"Ø</t>
  </si>
  <si>
    <t>Earthworks</t>
  </si>
  <si>
    <t>Select Fill</t>
  </si>
  <si>
    <t>Masonry Works</t>
  </si>
  <si>
    <t>Portland Cement</t>
  </si>
  <si>
    <t>set</t>
  </si>
  <si>
    <t>Roof Sealant</t>
  </si>
  <si>
    <t>Welding Rod</t>
  </si>
  <si>
    <t>pc</t>
  </si>
  <si>
    <t>lm</t>
  </si>
  <si>
    <t>roll</t>
  </si>
  <si>
    <t>Electrical Works</t>
  </si>
  <si>
    <t>unit</t>
  </si>
  <si>
    <t>kg</t>
  </si>
  <si>
    <t>bag</t>
  </si>
  <si>
    <t>Item Description</t>
  </si>
  <si>
    <t>Doors and Windows</t>
  </si>
  <si>
    <t>sq.m</t>
  </si>
  <si>
    <t>Item
No.</t>
  </si>
  <si>
    <t>Unit</t>
  </si>
  <si>
    <t>Material</t>
  </si>
  <si>
    <t>Labor</t>
  </si>
  <si>
    <t>Unit Cost (unfactored)</t>
  </si>
  <si>
    <t>Washed Sand</t>
  </si>
  <si>
    <t>Demolition of reinforced concrete</t>
  </si>
  <si>
    <t>Deformed Round Bars, Grade 40</t>
  </si>
  <si>
    <t>m</t>
  </si>
  <si>
    <t>sq.ft</t>
  </si>
  <si>
    <t>Security Grilles</t>
  </si>
  <si>
    <t>Removal of Flashing</t>
  </si>
  <si>
    <t>Removal of Gutter</t>
  </si>
  <si>
    <t>Removal of Fascia Board</t>
  </si>
  <si>
    <t>Removal of Ridge Roll</t>
  </si>
  <si>
    <t>Removal of Wooden Truss</t>
  </si>
  <si>
    <t xml:space="preserve">Removal of Purlins </t>
  </si>
  <si>
    <t xml:space="preserve">Removal of T&amp;G </t>
  </si>
  <si>
    <t>Calsomine Powder</t>
  </si>
  <si>
    <t>Glazing Putty</t>
  </si>
  <si>
    <t>Lacquer Thinner</t>
  </si>
  <si>
    <t>Latex, Flat</t>
  </si>
  <si>
    <t>Latex, Gloss</t>
  </si>
  <si>
    <t>Neutralizer</t>
  </si>
  <si>
    <t>Paint Thinner</t>
  </si>
  <si>
    <t>Tinting Color</t>
  </si>
  <si>
    <t>PVC Cement</t>
  </si>
  <si>
    <t>can</t>
  </si>
  <si>
    <t>Umbrella Nails</t>
  </si>
  <si>
    <t>Blind Rivets</t>
  </si>
  <si>
    <t>Catch Basin</t>
  </si>
  <si>
    <t>Soil Poisoning</t>
  </si>
  <si>
    <t>Grounding Rod, 2.4m x 16mm dia.</t>
  </si>
  <si>
    <t>Enamel, Quick Dry</t>
  </si>
  <si>
    <t>Rough Lumber, Sun Dried, Guijo</t>
  </si>
  <si>
    <t>qrt</t>
  </si>
  <si>
    <t>CHB 4" thk</t>
  </si>
  <si>
    <t xml:space="preserve">CHB 6" thk </t>
  </si>
  <si>
    <t>L</t>
  </si>
  <si>
    <t>Painting Works</t>
  </si>
  <si>
    <t>Electrical Tape</t>
  </si>
  <si>
    <t>Rough Lumber, Sun Dried, Yakal</t>
  </si>
  <si>
    <t>Septic Vault</t>
  </si>
  <si>
    <t>Tissue Holder</t>
  </si>
  <si>
    <t>gal</t>
  </si>
  <si>
    <t>Teflon Tape</t>
  </si>
  <si>
    <t>Tile Works</t>
  </si>
  <si>
    <t>Carpenter/Mason/Steelman/Tinsmith</t>
  </si>
  <si>
    <t>Labor/Helper</t>
  </si>
  <si>
    <t>Welder</t>
  </si>
  <si>
    <t>Unit Cost</t>
  </si>
  <si>
    <t>Man Hour per Unit Listed</t>
  </si>
  <si>
    <t>Peso Rate per Hour</t>
  </si>
  <si>
    <t>pa</t>
  </si>
  <si>
    <t>Water Closet Flange</t>
  </si>
  <si>
    <t>Glazed Wall Tiles 20cm x 20cm</t>
  </si>
  <si>
    <t>Tile Trim 6mm</t>
  </si>
  <si>
    <t>Grout Sealer</t>
  </si>
  <si>
    <t>Concreting Works</t>
  </si>
  <si>
    <t>Clearing and Grubbing</t>
  </si>
  <si>
    <t>Structural Excavation</t>
  </si>
  <si>
    <t>Rebar Works</t>
  </si>
  <si>
    <t>Formworks</t>
  </si>
  <si>
    <t>10mm x 6m RSB</t>
  </si>
  <si>
    <t>G.I. Tie Wire</t>
  </si>
  <si>
    <t>Gravel Bedding G-1</t>
  </si>
  <si>
    <t>Removal of Door with Jamb</t>
  </si>
  <si>
    <t>Removal of Window with Jamb</t>
  </si>
  <si>
    <t>D-3 Flush Door 0.70m x 2.10m on 150mm Wooden Jamb complete with Accessories</t>
  </si>
  <si>
    <t>D-4 Cubicle Door 0.60m x 1.20m on 150mm Wooden Jamb complete with Accessories</t>
  </si>
  <si>
    <t>W - 1, ( 2.6  x 1.6 m) Jalousie Window with Clear Glass Blades on Standard Aluminum Casing and Fixed Clear Glass Transom on 50 x 150 mm Wooden Jamb complete with Accessories</t>
  </si>
  <si>
    <t>W - 2, ( 1.5  x 1.6 m) Jalousie Window with Clear Glass Blades on Standard Aluminum Casing and Fixed Clear Glass Transom on 50 x 150 mm Wooden Jamb complete with Accessories</t>
  </si>
  <si>
    <t>W - 3, ( 0.7  x 2.6 m) Jalousie Window with Clear Glass Blades on Standard Aluminum Casing and Fixed Clear Glass Transom on 50 x 150 mm Wooden Jamb complete with Accessories</t>
  </si>
  <si>
    <t>Steel Encased Clear Glass Window with Grilles</t>
  </si>
  <si>
    <t>Concrete Louver Blocks</t>
  </si>
  <si>
    <t>Fascia Board, Wooden</t>
  </si>
  <si>
    <t>Roofing Works</t>
  </si>
  <si>
    <t>Masonry Putty</t>
  </si>
  <si>
    <t>Primer, Red Lead</t>
  </si>
  <si>
    <t>Primer, Zinc Chromate</t>
  </si>
  <si>
    <t>Demolition of Masonry Wall</t>
  </si>
  <si>
    <t>Plywood Ordinary, 1/4" x 4' x 8'</t>
  </si>
  <si>
    <t>Plywood Ordinary, 1/2" x 4' x 8'</t>
  </si>
  <si>
    <t>Machine Bolts with Std. Nuts and Washers, 5/8" x  10"</t>
  </si>
  <si>
    <t>Machine Bolts with Std. Nuts and Washers, 5/8" x  8"</t>
  </si>
  <si>
    <t>Machine Bolts with Std. Nuts and Washers, 5/8" x  7"</t>
  </si>
  <si>
    <t>Machine Bolts with Std. Nuts and Washers, 1/2" x  7"</t>
  </si>
  <si>
    <t>Machine Bolts with Std. Nuts and Washers, 1/2" x  8"</t>
  </si>
  <si>
    <t>Concrete Pipe 150mmØ</t>
  </si>
  <si>
    <t>Concrete Pipe 300mmØ</t>
  </si>
  <si>
    <t>PVC Pipe 2"Ø</t>
  </si>
  <si>
    <t>PVC Pipe 3"Ø</t>
  </si>
  <si>
    <t>PVC Pipe 4"Ø</t>
  </si>
  <si>
    <t>uPVC Sanitary Pipe 2"Ø</t>
  </si>
  <si>
    <t>uPVC Sanitary Pipe 3"Ø</t>
  </si>
  <si>
    <t>uPVC Sanitary Pipe 4"Ø</t>
  </si>
  <si>
    <t>uPVC Sanitary Pipe 6"Ø</t>
  </si>
  <si>
    <t>uPVC Tee 2" x 2"</t>
  </si>
  <si>
    <t>uPVC Tee 3" x 3"</t>
  </si>
  <si>
    <t>uPVC Tee 4" x 2"</t>
  </si>
  <si>
    <t>uPVC Tee 4" x 3"</t>
  </si>
  <si>
    <t>uPVC Tee 4" x 4"</t>
  </si>
  <si>
    <t>uPVC Wye 2" x 2"</t>
  </si>
  <si>
    <t>uPVC Wye 2" x 3"</t>
  </si>
  <si>
    <t>uPVC Wye 3" x 3"</t>
  </si>
  <si>
    <t>uPVC Wye 4" x 2"</t>
  </si>
  <si>
    <t>uPVC Wye 4" x 3"</t>
  </si>
  <si>
    <t>uPVC Wye 4" x 4"</t>
  </si>
  <si>
    <t>uPVC P-Trap 2"</t>
  </si>
  <si>
    <t>uPVC P-Trap 4"</t>
  </si>
  <si>
    <t>uPVC Water Line 1/2"Ø</t>
  </si>
  <si>
    <t>uPVC Water Line 3/4"Ø</t>
  </si>
  <si>
    <t>uPVC Water Line 1"Ø</t>
  </si>
  <si>
    <t>G.I. Coupling, 3/8"Ø</t>
  </si>
  <si>
    <t>G.I. Coupling, 1/2"Ø</t>
  </si>
  <si>
    <t>G.I. Coupling, 3/4"Ø</t>
  </si>
  <si>
    <t xml:space="preserve">G.I. Coupling,  1"Ø </t>
  </si>
  <si>
    <t xml:space="preserve">G.I. Coupling, 1-1/2"Ø </t>
  </si>
  <si>
    <t xml:space="preserve">G.I. Coupling,  2"Ø </t>
  </si>
  <si>
    <t xml:space="preserve">G.I. Coupling,  3"Ø </t>
  </si>
  <si>
    <t xml:space="preserve">G.I. Tee, 3/8"Ø </t>
  </si>
  <si>
    <t xml:space="preserve">G.I. Tee, 1/2"Ø </t>
  </si>
  <si>
    <t xml:space="preserve">G.I. Tee, 3/4"Ø </t>
  </si>
  <si>
    <t xml:space="preserve">G.I. Tee, 1"Ø </t>
  </si>
  <si>
    <t xml:space="preserve">G.I. Tee, 3/8" x 1/2"Ø </t>
  </si>
  <si>
    <t xml:space="preserve">G.I. Tee, 3/4" x 1/2"Ø </t>
  </si>
  <si>
    <t xml:space="preserve">G.I. Tee, 1" x 1/2"Ø </t>
  </si>
  <si>
    <t>G.I. Coupling Reducer, 1-1/2" x 1/2"Ø</t>
  </si>
  <si>
    <t>G.I. Coupling Reducer, 2" x 1"Ø</t>
  </si>
  <si>
    <t>G.I. Plug, 1/2"Ø</t>
  </si>
  <si>
    <t>G.I. Plug, 3/4"Ø</t>
  </si>
  <si>
    <t xml:space="preserve">G.I. Plug,  1"Ø </t>
  </si>
  <si>
    <t xml:space="preserve">G.I. Plug, 1-1/2"Ø </t>
  </si>
  <si>
    <t xml:space="preserve">G.I. Plug,  2"Ø </t>
  </si>
  <si>
    <t>S.S. Coupling, 3/4"Ø</t>
  </si>
  <si>
    <t xml:space="preserve">S.S. Coupling,  1"Ø </t>
  </si>
  <si>
    <t xml:space="preserve">S.S. Tee, 1/2"Ø </t>
  </si>
  <si>
    <t xml:space="preserve">S.S. Tee, 3/4"Ø </t>
  </si>
  <si>
    <t xml:space="preserve">S.S. Tee, 1"Ø </t>
  </si>
  <si>
    <t xml:space="preserve">S.S. Union Patente, 1/2"Ø </t>
  </si>
  <si>
    <t xml:space="preserve">S.S. Union Patente, 3/4"Ø </t>
  </si>
  <si>
    <t xml:space="preserve">S.S. Bushing, 3/4"Ø </t>
  </si>
  <si>
    <t xml:space="preserve">S.S. Bushing, 1"Ø </t>
  </si>
  <si>
    <t>Gate Valve, 1/2"Ø</t>
  </si>
  <si>
    <t>Gate Valve, 3/4"Ø</t>
  </si>
  <si>
    <t>Gate Valve, 1"Ø</t>
  </si>
  <si>
    <t>Gate Valve, 1-1/4"Ø</t>
  </si>
  <si>
    <t>Gate Valve, 1-1/2"Ø</t>
  </si>
  <si>
    <t>Gate Valve, 2"Ø</t>
  </si>
  <si>
    <t>Gate Valve, 2-1/2"Ø</t>
  </si>
  <si>
    <t>Gate Valve, 3"Ø</t>
  </si>
  <si>
    <t>Check Valve, Horizontal, 1/2"Ø</t>
  </si>
  <si>
    <t>Check Valve, Horizontal, 3/4"Ø</t>
  </si>
  <si>
    <t>Check Valve, Horizontal, 1"Ø</t>
  </si>
  <si>
    <t>Check Valve, Vertical, 1/2"Ø</t>
  </si>
  <si>
    <t>Check Valve, Vertical, 3/4"Ø</t>
  </si>
  <si>
    <t>Check Valve, Vertical, 1"Ø</t>
  </si>
  <si>
    <t>Faucet, Plain Bibb, Brass 1/2"Ø</t>
  </si>
  <si>
    <t>Faucet, Hose Bibb, Brass 1/2"Ø</t>
  </si>
  <si>
    <t>S.S.Floor Drain 4' x 4"</t>
  </si>
  <si>
    <t>Plumbing Works</t>
  </si>
  <si>
    <t>Sanitary Works</t>
  </si>
  <si>
    <t>Urinal 0.8gpf</t>
  </si>
  <si>
    <t>Glazed Wall Tiles 20cm x 30cm</t>
  </si>
  <si>
    <t>Glazed Wall Tiles 30cm x 30cm</t>
  </si>
  <si>
    <t>Glazed Wall Tiles 40cm x 40cm</t>
  </si>
  <si>
    <t>Vinyl Tiles, 12" x 12" x 1.3mm</t>
  </si>
  <si>
    <t>Vinyl Tiles, 18" x 18" x 2.0mm</t>
  </si>
  <si>
    <t>Vinyl Tiles, 4" x 36" x 1.3mm</t>
  </si>
  <si>
    <t>Vinyl Tiles, 4" x 36" x 1.7mm</t>
  </si>
  <si>
    <t>Carpet Tiles 50cm x 50cm</t>
  </si>
  <si>
    <t>Tile Grout 2 kg/bag</t>
  </si>
  <si>
    <t>Tile Grout 5 kg/bag</t>
  </si>
  <si>
    <t>Tile Adhesive 25 kg/bag</t>
  </si>
  <si>
    <t>Tile Adhesive Modifier</t>
  </si>
  <si>
    <t>Contact Cement</t>
  </si>
  <si>
    <t>Latex, Semi Gloss</t>
  </si>
  <si>
    <t>Enamel, Flatwall</t>
  </si>
  <si>
    <t>Enamel, Semi Gloss</t>
  </si>
  <si>
    <t>Enamel, Epoxy</t>
  </si>
  <si>
    <t>Enamel, Traffic Paint</t>
  </si>
  <si>
    <t>Primer, Red Oxide</t>
  </si>
  <si>
    <t>Primer, Epoxy</t>
  </si>
  <si>
    <t>Acri Color</t>
  </si>
  <si>
    <t>Sanding Sealer</t>
  </si>
  <si>
    <t>Lacquer, Automotive White</t>
  </si>
  <si>
    <t>Lacquer, Gloss Enamel</t>
  </si>
  <si>
    <t>Lacquer, Water White</t>
  </si>
  <si>
    <t>Lacquer, Dead Flat</t>
  </si>
  <si>
    <t>Lacquer, Primer Surfacer</t>
  </si>
  <si>
    <t>Lacquer, Spot Putty</t>
  </si>
  <si>
    <t>Textured Paint</t>
  </si>
  <si>
    <t>Oil Wood Stain</t>
  </si>
  <si>
    <t>Polyurethane Paint</t>
  </si>
  <si>
    <t>Wood Bleach #1</t>
  </si>
  <si>
    <t>Wood Bleach #2</t>
  </si>
  <si>
    <t>Paint Remover</t>
  </si>
  <si>
    <t>Polytuff</t>
  </si>
  <si>
    <t>Paint Brush 2"</t>
  </si>
  <si>
    <t>Paint Brush 3"</t>
  </si>
  <si>
    <t>Paint Brush 4"</t>
  </si>
  <si>
    <t>Roller Brush 7"</t>
  </si>
  <si>
    <t>Baby Roller</t>
  </si>
  <si>
    <t>Design Roller</t>
  </si>
  <si>
    <t>Steel Brush</t>
  </si>
  <si>
    <t xml:space="preserve">Sand Paper #100 </t>
  </si>
  <si>
    <t>Sand Paper #80</t>
  </si>
  <si>
    <t xml:space="preserve">Electrical Conduit uPVC, 20mmØ </t>
  </si>
  <si>
    <t xml:space="preserve">Electrical Conduit uPVC, 32mmØ </t>
  </si>
  <si>
    <t xml:space="preserve">Electrical Conduit uPVC, 40mmØ </t>
  </si>
  <si>
    <t xml:space="preserve">Electrical Conduit uPVC, 50mmØ </t>
  </si>
  <si>
    <t>RSC 20mmØ</t>
  </si>
  <si>
    <t>RSC 25mmØ</t>
  </si>
  <si>
    <t>RSC 32mmØ</t>
  </si>
  <si>
    <t>RSC 38mmØ</t>
  </si>
  <si>
    <t>Junction Box, 4" x 4" G.I.</t>
  </si>
  <si>
    <t>Utility Box, 2" x 4" G.I.</t>
  </si>
  <si>
    <t>FL 2 x 40W Recessed Type with Luminare 24" x 48"</t>
  </si>
  <si>
    <t>FL 1 x 40W Recessed Type with Luminare 6" x 48"</t>
  </si>
  <si>
    <t>FL 2 x 40W Industrial Type</t>
  </si>
  <si>
    <t>FL 1 x 40W Industrial Type</t>
  </si>
  <si>
    <t>FL 1 x 20W Industrial Type</t>
  </si>
  <si>
    <t>Single Switch with Plate</t>
  </si>
  <si>
    <t>2-Gang Switch with Plate</t>
  </si>
  <si>
    <t>3-Gang Switch with Plate</t>
  </si>
  <si>
    <t>3-Way Switch with Plate</t>
  </si>
  <si>
    <t>Single C.O. with Plate</t>
  </si>
  <si>
    <t>Duplex C.O. with Plate</t>
  </si>
  <si>
    <t>Duplex C.O. Weatherproof</t>
  </si>
  <si>
    <t>Aircon Outlet with Plate</t>
  </si>
  <si>
    <t>TV Terminal Outlet with Plate</t>
  </si>
  <si>
    <t>Telephone Outlet with Plate</t>
  </si>
  <si>
    <t>Ceiling Receptacle 3-1/2"Ø</t>
  </si>
  <si>
    <t>Entrance Cap 32mm dia.</t>
  </si>
  <si>
    <t>Safety Switch 100A 2P</t>
  </si>
  <si>
    <t>Safety Switch 30A 2P</t>
  </si>
  <si>
    <t>Panel Box, Flush Type, 4 Branches</t>
  </si>
  <si>
    <t>Panel Box, Flush Type, 8 Branches</t>
  </si>
  <si>
    <t>Panel Box, Flush Type, 12 Branches</t>
  </si>
  <si>
    <t>Rubber Tape</t>
  </si>
  <si>
    <t>bd.ft</t>
  </si>
  <si>
    <t xml:space="preserve">Removal of Ceiling </t>
  </si>
  <si>
    <t xml:space="preserve">Removal of Partition </t>
  </si>
  <si>
    <t>Plywood, Ordinary 1/4" x 4' x 8'</t>
  </si>
  <si>
    <t>Plywood, Ordinary 3/8" x 4' x 8'</t>
  </si>
  <si>
    <t>Plywood, Ordinary 1/2" x 4' x 8'</t>
  </si>
  <si>
    <t>Crushed Gravel 3/4"</t>
  </si>
  <si>
    <t>Crushed Gravel 1"</t>
  </si>
  <si>
    <t>W - 1, ( 2.6  x 1.6 m) Jalousie Window with Clear Glass Blades on Standard Aluminum Casing and Fixed Clear Glass Transom on 50 x 100 mm Wooden Jamb complete with Accessories</t>
  </si>
  <si>
    <t>W - 2, ( 1.3  x 1.6 m) Jalousie Window with Clear Glass Blades on Standard Aluminum Casing and Fixed Clear Glass Transom on 50 x 100 mm Wooden Jamb complete with Accessories</t>
  </si>
  <si>
    <t>Entrance Cap 20mm dia.</t>
  </si>
  <si>
    <t>Steel Works</t>
  </si>
  <si>
    <t>G.I. Pipe 2"Ø Sch.40</t>
  </si>
  <si>
    <t>S.S. Grab Rail 1-1/2"Ø</t>
  </si>
  <si>
    <t>Mirror</t>
  </si>
  <si>
    <t>Carpentry Works</t>
  </si>
  <si>
    <t>Lawanit, 1/4" thk</t>
  </si>
  <si>
    <t>LC 100 x 50 x 15 x 2.0mm</t>
  </si>
  <si>
    <t>LC 100 x 50 x 15 x 3.0mm</t>
  </si>
  <si>
    <t>LC 150 x 65 x 20 x 2.0mm</t>
  </si>
  <si>
    <t>LC 150 x 65 x 20 x 3.0mm</t>
  </si>
  <si>
    <t>LC 75 x 38 x 15 x 2.0mm</t>
  </si>
  <si>
    <t>C 6 x 10.5</t>
  </si>
  <si>
    <t>C 6 x 8.2</t>
  </si>
  <si>
    <t>L 25 x 25 x 3mm</t>
  </si>
  <si>
    <t>L 30 x 30 x 6mm</t>
  </si>
  <si>
    <t>L 50 x 50 x 5mm</t>
  </si>
  <si>
    <t>L 50 x 50 x 6mm</t>
  </si>
  <si>
    <t>Steel Plate 1.20m x 2.40m x 12mm</t>
  </si>
  <si>
    <t>LC 120 x 50 x 20 x 2.0mm</t>
  </si>
  <si>
    <t>LC 120 x 50 x 20 x 3.0mm</t>
  </si>
  <si>
    <t>G.I. Pipe 1-1/4"Ø Sch.40</t>
  </si>
  <si>
    <t>Polyethylene Foam with One Side Aluminum 10mm thk</t>
  </si>
  <si>
    <t>Polyethylene Foam with One Side Aluminum 15mm thk</t>
  </si>
  <si>
    <t>Polyethylene Foam with One Side Aluminum 20mm thk</t>
  </si>
  <si>
    <t>Polyethylene Foam with One Side Aluminum 25mm thk</t>
  </si>
  <si>
    <t>Polyethylene Foam with Two Side Aluminum 5mm thk</t>
  </si>
  <si>
    <t>Ceiling Vent 1" x 12" x 4' with Screen</t>
  </si>
  <si>
    <t>Gloss Acrylic Roof Paint</t>
  </si>
  <si>
    <t>Backfilling and Compaction</t>
  </si>
  <si>
    <t>W - 1, ( 3.6  x 1.6 m) Jalousie Window with Clear Glass Blades on Standard Aluminum Casing and Fixed Clear Glass Transom on 50 x 150 mm Wooden Jamb complete with Accessories</t>
  </si>
  <si>
    <t>W - 2, ( 3.6  x 1.2 m) Jalousie Window with Clear Glass Blades on Standard Aluminum Casing and Fixed Clear Glass Transom on 50 x 150 mm Wooden Jamb complete with Accessories</t>
  </si>
  <si>
    <t>W - 3, ( 1.8  x 1.6 m) Jalousie Window with Clear Glass Blades on Standard Aluminum Casing and Fixed Clear Glass Transom on 50 x 150 mm Wooden Jamb complete with Accessories</t>
  </si>
  <si>
    <t>W - 4, ( 0.6  x 0.6 m) Jalousie Window with Clear Glass Blades on Standard Aluminum Casing and Fixed Clear Glass Transom on 50 x 150 mm Wooden Jamb complete with Accessories</t>
  </si>
  <si>
    <t>Concealed Hinges</t>
  </si>
  <si>
    <t>S.S. Cabinet Handle</t>
  </si>
  <si>
    <t>6mm thk Clear Glass</t>
  </si>
  <si>
    <t>Faucet, Lavatory</t>
  </si>
  <si>
    <t>Faucet, Sink</t>
  </si>
  <si>
    <t>S.S. Sink with Strainer and P-Trap</t>
  </si>
  <si>
    <t xml:space="preserve">S.S. Flange 3/4"Ø </t>
  </si>
  <si>
    <t>S.S. Sink with Strainer and P-Trap (Double)</t>
  </si>
  <si>
    <t>Water Closet 1.6gpf with Accessories</t>
  </si>
  <si>
    <t>S.S. Grease Trap</t>
  </si>
  <si>
    <t>Drawer Guide, Metal 20" Full Extension</t>
  </si>
  <si>
    <t>Unglazed Floor Tiles 20cm x 20cm</t>
  </si>
  <si>
    <t>Unglazed Floor Tiles 30cm x 30cm</t>
  </si>
  <si>
    <t>Unglazed Floor Tiles 40cm x 40cm</t>
  </si>
  <si>
    <t>W - 1, ( 4.0  x 1.8 m) Jalousie Window with Clear Glass Blades on Standard Aluminum Casing and Fixed Clear Glass Transom on 50 x 150 mm Wooden Jamb complete with Accessories</t>
  </si>
  <si>
    <t>W - 2, ( 2.1  x 1.8 m) Jalousie Window with Clear Glass Blades on Standard Aluminum Casing and Fixed Clear Glass Transom on 50 x 150 mm Wooden Jamb complete with Accessories</t>
  </si>
  <si>
    <t>W - 3, ( 1.3  x 1.8 m) Jalousie Window with Clear Glass Blades on Standard Aluminum Casing and Fixed Clear Glass Transom on 50 x 150 mm Wooden Jamb complete with Accessories</t>
  </si>
  <si>
    <t>W - 4, ( 1.2  x 0.7 m) Jalousie Window with Clear Glass Blades on Standard Aluminum Casing and Fixed Clear Glass Transom on 50 x 150 mm Wooden Jamb complete with Accessories</t>
  </si>
  <si>
    <t>Panel Box, Flush Type, 6 Branches</t>
  </si>
  <si>
    <t>Angle Valve 3/8" x 1/2"Ø</t>
  </si>
  <si>
    <t>Shower Set</t>
  </si>
  <si>
    <t>Brass Cleanout 4" x 4"</t>
  </si>
  <si>
    <t>Brass Cleanout 6" x 6"</t>
  </si>
  <si>
    <t>Waste Vault</t>
  </si>
  <si>
    <t xml:space="preserve">S.S. Tube 3/4"Ø </t>
  </si>
  <si>
    <t>Folding Door, Full Louver 450 x 1830mm</t>
  </si>
  <si>
    <t>Panel Box, Flush Type, 10 Branches</t>
  </si>
  <si>
    <t>W - 2, ( 1.3  x 1.6 m) Jalousie Window with Clear Glass Blades on Standard Aluminum Casing and Fixed Clear Glass Transom on 50 x 150 mm Wooden Jamb complete with Accessories</t>
  </si>
  <si>
    <t>LC 100 x 50 x 15 x 1.5mm</t>
  </si>
  <si>
    <t>D-3 Flush Door 0.60m x 2.10m on 150mm Wooden Jamb complete with Accessories</t>
  </si>
  <si>
    <t>B.I. Pipe 100mmØ Sch.40</t>
  </si>
  <si>
    <t>B.I. Pipe 75mmØ Sch.40</t>
  </si>
  <si>
    <t>B.I. Pipe 50mmØ Sch.40</t>
  </si>
  <si>
    <t>B.I. Pipe 38mmØ Sch.40</t>
  </si>
  <si>
    <t>B.I. Pipe 32mmØ Sch.40</t>
  </si>
  <si>
    <t>B.I. Pipe 50mmØ Sch.20</t>
  </si>
  <si>
    <t>B.I. Pipe 38mmØ Sch.20</t>
  </si>
  <si>
    <t>B.I. Pipe 32mmØ Sch.20</t>
  </si>
  <si>
    <t>Plaster Moulding</t>
  </si>
  <si>
    <t>Waterproofing</t>
  </si>
  <si>
    <t>Waterproofing, Cementitious</t>
  </si>
  <si>
    <t>Waterproofing, Elastomeric</t>
  </si>
  <si>
    <t>D-1, (0.90 x 2.10) Steel Door and Jamb with Fixed Glass Transom complete with Accessories</t>
  </si>
  <si>
    <t>D-2, (0.80 x 2.10) Steel Door and Jamb with Fixed Glass Transom complete with Accessories</t>
  </si>
  <si>
    <t>D-3, (0.90 x 2.10) Steel Door and Jamb with Steel Grilles Transom and Stainless Kick Plate complete with Accessories</t>
  </si>
  <si>
    <t>D-4, (0.70 x 2.10) Steel Door and Jamb with Fixed Glass Transom complete with Accessories</t>
  </si>
  <si>
    <t>W - 1, ( 2.4  x 1.5 m) Steel Casement Window with Grilles, Semi French Type with 1/4 thk Clear Glass Panes  complete with Accessories</t>
  </si>
  <si>
    <t>W - 3, ( 1.8  x 1.2 m) Steel Casement Window with Grilles, Semi French Type with 1/4 thk Clear Glass Panes  complete with Accessories</t>
  </si>
  <si>
    <t>W - 4, ( 0.6  x 0.6 m) Steel Awning Window with Grilles with 1/4 thk Clear Glass Panes  complete with Accessories</t>
  </si>
  <si>
    <t xml:space="preserve">Heavy Duty Steel Track with Roller </t>
  </si>
  <si>
    <t>D-1, Panel Door 0.90m x 2.10m on 150mm Wooden Jamb complete with Accessories (lever type door knob)</t>
  </si>
  <si>
    <t>D-2 Flush Door 0.90m x 2.10m on 150mm Wooden Jamb complete with Accessories (lever type door knob)</t>
  </si>
  <si>
    <t>W - 1, ( 2.6  x 1.6 m) Jalousie Window with Clear Glass Blades on JalouPlus Type Silver Colored Frame and Fixed Clear Glass Transom on 50 x 150 mm Wooden Jamb complete with Accessories</t>
  </si>
  <si>
    <t>W - 2, ( 1.5  x 1.6 m) Jalousie Window with Clear Glass Blades on JalouPlus Type Silver Colored Frame and Fixed Clear Glass Transom on 50 x 150 mm Wooden Jamb complete with Accessories</t>
  </si>
  <si>
    <t>W - 3, ( 0.7  x 2.6 m) Jalousie Window with Clear Glass Blades on JalouPlus Type Silver Colored Frame and Fixed Clear Glass Transom on 50 x 150 mm Wooden Jamb complete with Accessories</t>
  </si>
  <si>
    <t>6.07a</t>
  </si>
  <si>
    <t>6.08a</t>
  </si>
  <si>
    <t>6.09a</t>
  </si>
  <si>
    <t>D-1, Flush Door 0.90m x 2.10m on 100mm Wooden Jamb complete with Accessories (lever type door knob)</t>
  </si>
  <si>
    <t>W - 1, ( 2.6  x 1.6 m) Jalousie Window with Clear Glass Blades on JalouPlus Type Silver Colored Frame and Fixed Clear Glass Transom on 50 x 100 mm Wooden Jamb complete with Accessories</t>
  </si>
  <si>
    <t>W - 2, ( 1.3  x 1.6 m) Jalousie Window with Clear Glass Blades on JalouPlus Type Silver Colored Frame and Fixed Clear Glass Transom on 50 x 100 mm Wooden Jamb complete with Accessories</t>
  </si>
  <si>
    <t>W - 1, ( 3.6  x 1.6 m) Jalousie Window with Clear Glass Blades on JalouPlus Type Silver Colored Frame and Fixed Clear Glass Transom on 50 x 150 mm Wooden Jamb complete with Accessories</t>
  </si>
  <si>
    <t>W - 2, ( 3.6  x 1.2 m) Jalousie Window with Clear Glass Blades on JalouPlus Type Silver Colored Frame and Fixed Clear Glass Transom on 50 x 150 mm Wooden Jamb complete with Accessories</t>
  </si>
  <si>
    <t>W - 3, ( 1.8  x 1.6 m) Jalousie Window with Clear Glass Blades on JalouPlus Type Silver Colored Frame and Fixed Clear Glass Transom on 50 x 150 mm Wooden Jamb complete with Accessories</t>
  </si>
  <si>
    <t>W - 4, ( 0.6  x 0.6 m) Jalousie Window with Clear Glass Blades on JalouPlus Type Silver Colored Frame and Fixed Clear Glass Transom on 50 x 150 mm Wooden Jamb complete with Accessories</t>
  </si>
  <si>
    <t>W - 1, ( 4.0  x 1.8 m) Jalousie Window with Clear Glass Blades on JalouPlus Type Silver Colored Frame and Fixed Clear Glass Transom on 50 x 150 mm Wooden Jamb complete with Accessories</t>
  </si>
  <si>
    <t>W - 2, ( 2.1  x 1.8 m) Jalousie Window with Clear Glass Blades on JalouPlus Type Silver Colored Frame and Fixed Clear Glass Transom on 50 x 150 mm Wooden Jamb complete with Accessories</t>
  </si>
  <si>
    <t>W - 3, ( 1.3  x 1.8 m) Jalousie Window with Clear Glass Blades on JalouPlus Type Silver Colored Frame and Fixed Clear Glass Transom on 50 x 150 mm Wooden Jamb complete with Accessories</t>
  </si>
  <si>
    <t>W - 4, ( 1.2  x 0.7 m) Jalousie Window with Clear Glass Blades on JalouPlus Type Silver Colored Frame and Fixed Clear Glass Transom on 50 x 150 mm Wooden Jamb complete with Accessories</t>
  </si>
  <si>
    <t>W - 2, ( 1.3  x 1.6 m) Jalousie Window with Clear Glass Blades on JalouPlus Type Silver Colored Frame and Fixed Clear Glass Transom on 50 x 150 mm Wooden Jamb complete with Accessories</t>
  </si>
  <si>
    <t>6.35a</t>
  </si>
  <si>
    <t>6.36a</t>
  </si>
  <si>
    <t>6.37a</t>
  </si>
  <si>
    <t>6.38a</t>
  </si>
  <si>
    <t>6.39b</t>
  </si>
  <si>
    <t>6.39a</t>
  </si>
  <si>
    <t>W - 4, ( 0.6  x 0.95 m) Jalousie Window with Clear Glass Blades on Standard Aluminum Casing and Fixed Clear Glass Transom on 50 x 150 mm Wooden Jamb complete with Accessories</t>
  </si>
  <si>
    <t>6.40a</t>
  </si>
  <si>
    <t>6.41a</t>
  </si>
  <si>
    <t>6.42a</t>
  </si>
  <si>
    <t>6.43a</t>
  </si>
  <si>
    <t>6.44a</t>
  </si>
  <si>
    <t>6.45a</t>
  </si>
  <si>
    <t>W - 2, ( 1.672  x 1.5 m) Steel Casement Window with Grilles, Semi French Type with 1/4 thk Clear Glass Panes  complete with Accessories</t>
  </si>
  <si>
    <t>Square Bar 12mm□ x 6m</t>
  </si>
  <si>
    <t>Square Bar 16mm□ x 6m</t>
  </si>
  <si>
    <t>Square Bar 19mm□ x 6m</t>
  </si>
  <si>
    <t>Corrugated G.I. Sheet Ga.26, 36" x 8'</t>
  </si>
  <si>
    <t>Corrugated G.I. Sheet Ga.26, 36" x 9'</t>
  </si>
  <si>
    <t>Corrugated G.I. Sheet Ga.26, 36" x 10'</t>
  </si>
  <si>
    <t>Corrugated G.I. Sheet Ga.26, 36" x 12'</t>
  </si>
  <si>
    <t xml:space="preserve">Plain G.I. Sheet Ga.26, 4' x 8' </t>
  </si>
  <si>
    <t xml:space="preserve">Plain G.I. Sheet Ga.26, 3' x 8' </t>
  </si>
  <si>
    <t>Gutter Ga.26, 24" x 8'</t>
  </si>
  <si>
    <t>Flashing Ga.26, 24"x 8'</t>
  </si>
  <si>
    <t>Ridge Roll Ga.26, 24"x 8'</t>
  </si>
  <si>
    <t>Long-Span Roofing, Rib-Type, Pre-Painted, 1220mm x 0.4mm thk</t>
  </si>
  <si>
    <t>Long-Span Roofing, Corrugated, Pre-Painted, 1220mm x  0.4mm thk</t>
  </si>
  <si>
    <t>Ridge Roll, Pre-Painted, Ordinary, 0.610m x 2.440m x 0.4mm thk</t>
  </si>
  <si>
    <t>Ridge Roll, Pre-Painted, Ordinary, 0.915m x 2.440m x 0.4mm thk</t>
  </si>
  <si>
    <t>Flashing, Pre-Painted, Ordinary, 0.610m x 2.440m x 0.4mm thk</t>
  </si>
  <si>
    <t>Flashing, Pre-Painted, Ordinary, 0.915m x 2.440m x 0.4mm thk</t>
  </si>
  <si>
    <t>Flashing, Pre-Painted, Spanish, 0.610m x 2.440m x 0.4mm thk</t>
  </si>
  <si>
    <t>Gutter, Pre-Painted, Ordinary, 0.610m x 2.440m x 0.4mm thk</t>
  </si>
  <si>
    <t>Gutter, Pre-Painted, Ordinary, 0.915m x 2.440m x 0.4mm thk</t>
  </si>
  <si>
    <t>Gutter, Stainless, Ordinary, 0.610m x 2.440m x 0.4mm thk</t>
  </si>
  <si>
    <t>Gutter, Pre-Painted, Spanish, 0.610m x 2.440m x 0.4mm thk</t>
  </si>
  <si>
    <t>Polyethylene Foam with Two Side Aluminum 10mm thk</t>
  </si>
  <si>
    <t>Polyethylene Foam with Two Side Aluminum 15mm thk</t>
  </si>
  <si>
    <t>Polyethylene Foam with Two Side Aluminum 20mm thk</t>
  </si>
  <si>
    <t>Polyethylene Foam with Two Side Aluminum 25mm thk</t>
  </si>
  <si>
    <t>Teckscrew 2-1/2"</t>
  </si>
  <si>
    <t>Rough Lumber, Sun Dried, Tanguile</t>
  </si>
  <si>
    <t>S4S Lumber, Kiln Dried, Tanguile</t>
  </si>
  <si>
    <t>30.0 mm2 THW Wire, Stranded</t>
  </si>
  <si>
    <t>3.5 mm2 THW Wire, Stranded</t>
  </si>
  <si>
    <t>5.5 mm2 THW Wire, Stranded</t>
  </si>
  <si>
    <t>8.0 mm2 THW Wire, Stranded</t>
  </si>
  <si>
    <t>14.0 mm2 THW Wire, Stranded</t>
  </si>
  <si>
    <t>22.0 mm2 THW Wire, Stranded</t>
  </si>
  <si>
    <t>PP-R Pipe 1"Ø</t>
  </si>
  <si>
    <t>PP-R Pipe 3/4"Ø</t>
  </si>
  <si>
    <t xml:space="preserve">PP-R Pipe 1/2"Ø </t>
  </si>
  <si>
    <t>11.04a</t>
  </si>
  <si>
    <t>11.05a</t>
  </si>
  <si>
    <t>11.06a</t>
  </si>
  <si>
    <t>PP-R Coupling, 1/2"Ø</t>
  </si>
  <si>
    <t>PP-R Coupling, 3/4"Ø</t>
  </si>
  <si>
    <t xml:space="preserve">PP-R Coupling,  1"Ø </t>
  </si>
  <si>
    <t xml:space="preserve">PP-R Coupling, 1-1/2"Ø </t>
  </si>
  <si>
    <t xml:space="preserve">PP-R Coupling,  2"Ø </t>
  </si>
  <si>
    <t xml:space="preserve">PP-R Coupling,  3"Ø </t>
  </si>
  <si>
    <t>11.08a</t>
  </si>
  <si>
    <t>11.09a</t>
  </si>
  <si>
    <t>11.10a</t>
  </si>
  <si>
    <t>11.11a</t>
  </si>
  <si>
    <t>11.12a</t>
  </si>
  <si>
    <t>11.13a</t>
  </si>
  <si>
    <t xml:space="preserve">PP-R Tee, 1/2"Ø </t>
  </si>
  <si>
    <t xml:space="preserve">PP-R Tee, 3/4"Ø </t>
  </si>
  <si>
    <t xml:space="preserve">PP-R Tee, 1"Ø </t>
  </si>
  <si>
    <t>11.15a</t>
  </si>
  <si>
    <t>11.16a</t>
  </si>
  <si>
    <t>11.17a</t>
  </si>
  <si>
    <t xml:space="preserve">PP-R Tee, 3/4" x 1/2"Ø </t>
  </si>
  <si>
    <t xml:space="preserve">PP-R Tee, 1" x 1/2"Ø </t>
  </si>
  <si>
    <t>PP-R Elbow 90o x 1/2"Ø</t>
  </si>
  <si>
    <t>PP-R Elbow 90o x 3/4"Ø</t>
  </si>
  <si>
    <t>PP-R Elbow 90o x 1"Ø</t>
  </si>
  <si>
    <t>PP-R Coupling Reducer, 1/2" x 3/4"Ø</t>
  </si>
  <si>
    <t>PP-R Coupling Reducer, 1-1/2" x 1/2"Ø</t>
  </si>
  <si>
    <t>PP-R Coupling Reducer, 2" x 1"Ø</t>
  </si>
  <si>
    <t>PP-R Plug, 1/2"Ø</t>
  </si>
  <si>
    <t>PP-R Plug, 3/4"Ø</t>
  </si>
  <si>
    <t xml:space="preserve">PP-R Plug,  1"Ø </t>
  </si>
  <si>
    <t xml:space="preserve">PP-R Plug, 1-1/2"Ø </t>
  </si>
  <si>
    <t xml:space="preserve">PP-R Plug,  2"Ø </t>
  </si>
  <si>
    <t>11.19a</t>
  </si>
  <si>
    <t>11.20a</t>
  </si>
  <si>
    <t>11.21a</t>
  </si>
  <si>
    <t>G.I. Elbow 90o x 1/2"Ø</t>
  </si>
  <si>
    <t>11.22a</t>
  </si>
  <si>
    <t>G.I. Elbow 90o x 3/4"Ø</t>
  </si>
  <si>
    <t>11.23a</t>
  </si>
  <si>
    <t>G.I. Elbow 90o x 1"Ø</t>
  </si>
  <si>
    <t>11.24a</t>
  </si>
  <si>
    <t>11.25a</t>
  </si>
  <si>
    <t>11.26a</t>
  </si>
  <si>
    <t>11.27a</t>
  </si>
  <si>
    <t>11.28a</t>
  </si>
  <si>
    <t>11.29a</t>
  </si>
  <si>
    <t>11.30a</t>
  </si>
  <si>
    <t>11.31a</t>
  </si>
  <si>
    <t>S.S. Elbow 90o x 1/2"Ø</t>
  </si>
  <si>
    <t>S.S. Elbow 90o x 3/4"Ø</t>
  </si>
  <si>
    <t>S.S. Elbow 90o x 1"Ø</t>
  </si>
  <si>
    <t>Concrete Counter Sink Type, with Lever Type Faucet and Complete Accessories</t>
  </si>
  <si>
    <t>S.S.Strainer 4"</t>
  </si>
  <si>
    <t>PP-R Adaptor Female Thread 1/2"Ø</t>
  </si>
  <si>
    <t>Water Pump 1 HP</t>
  </si>
  <si>
    <t>Stainless Water Tank (800 Liters)</t>
  </si>
  <si>
    <t>uPVC Elbow 90o x 2"Ø</t>
  </si>
  <si>
    <t>uPVC Elbow 90o x 3"Ø</t>
  </si>
  <si>
    <t>uPVC Elbow 90o x 4"Ø</t>
  </si>
  <si>
    <t>uPVC Elbow 1/8 x 2"Ø</t>
  </si>
  <si>
    <t>uPVC Elbow 1/8 x 3"Ø</t>
  </si>
  <si>
    <t>uPVC Elbow 1/8 x 4"Ø</t>
  </si>
  <si>
    <t>Three Chamber Septic Vault</t>
  </si>
  <si>
    <t>12.32a</t>
  </si>
  <si>
    <t xml:space="preserve">Unit Cost of Materials </t>
  </si>
  <si>
    <t xml:space="preserve">Good Lumber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</si>
</sst>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#,##0.00;[Red]#,##0.00"/>
    <numFmt numFmtId="171" formatCode="&quot;Php&quot;#,##0.00"/>
    <numFmt numFmtId="172" formatCode="[$PHP]\ #,##0.00"/>
    <numFmt numFmtId="173" formatCode="#,##0.000"/>
    <numFmt numFmtId="174" formatCode="#,##0.0000"/>
    <numFmt numFmtId="175" formatCode="#,##0.0000000000"/>
    <numFmt numFmtId="176" formatCode="&quot;PhP&quot;#,##0.00"/>
    <numFmt numFmtId="177" formatCode="0.000"/>
    <numFmt numFmtId="178" formatCode="0.0000"/>
    <numFmt numFmtId="179" formatCode="[$Php-3409]#,##0.00_);\([$Php-3409]#,##0.00\)"/>
    <numFmt numFmtId="180" formatCode="0.0"/>
    <numFmt numFmtId="181" formatCode="#,##0.0000000"/>
    <numFmt numFmtId="182" formatCode="_([$PHP]\ * #,##0.00_);_([$PHP]\ * \(#,##0.00\);_([$PHP]\ * &quot;-&quot;??_);_(@_)"/>
    <numFmt numFmtId="183" formatCode="[$PHP]\ #,##0.00_);\([$PHP]\ 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59" applyFont="1" applyAlignment="1">
      <alignment vertical="center"/>
      <protection/>
    </xf>
    <xf numFmtId="2" fontId="4" fillId="0" borderId="0" xfId="59" applyNumberFormat="1" applyFont="1" applyAlignment="1">
      <alignment horizontal="left" vertical="center" indent="1"/>
      <protection/>
    </xf>
    <xf numFmtId="0" fontId="4" fillId="0" borderId="0" xfId="59" applyFont="1" applyAlignment="1">
      <alignment vertical="center" wrapText="1"/>
      <protection/>
    </xf>
    <xf numFmtId="43" fontId="4" fillId="0" borderId="0" xfId="44" applyFont="1" applyAlignment="1">
      <alignment vertical="center"/>
    </xf>
    <xf numFmtId="0" fontId="4" fillId="0" borderId="0" xfId="59" applyFont="1" applyBorder="1" applyAlignment="1">
      <alignment vertical="center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/>
      <protection/>
    </xf>
    <xf numFmtId="2" fontId="3" fillId="0" borderId="11" xfId="59" applyNumberFormat="1" applyFont="1" applyBorder="1" applyAlignment="1">
      <alignment horizontal="left" vertical="center" indent="1"/>
      <protection/>
    </xf>
    <xf numFmtId="0" fontId="3" fillId="0" borderId="10" xfId="59" applyFont="1" applyBorder="1" applyAlignment="1">
      <alignment vertical="center" wrapText="1"/>
      <protection/>
    </xf>
    <xf numFmtId="0" fontId="4" fillId="0" borderId="10" xfId="59" applyFont="1" applyBorder="1" applyAlignment="1">
      <alignment vertical="center"/>
      <protection/>
    </xf>
    <xf numFmtId="43" fontId="4" fillId="0" borderId="10" xfId="44" applyFont="1" applyBorder="1" applyAlignment="1">
      <alignment vertical="center"/>
    </xf>
    <xf numFmtId="43" fontId="4" fillId="0" borderId="10" xfId="44" applyFont="1" applyBorder="1" applyAlignment="1">
      <alignment horizontal="center" vertical="center"/>
    </xf>
    <xf numFmtId="4" fontId="4" fillId="0" borderId="10" xfId="59" applyNumberFormat="1" applyFont="1" applyBorder="1" applyAlignment="1">
      <alignment vertical="center"/>
      <protection/>
    </xf>
    <xf numFmtId="0" fontId="4" fillId="0" borderId="12" xfId="59" applyFont="1" applyBorder="1" applyAlignment="1">
      <alignment vertical="center"/>
      <protection/>
    </xf>
    <xf numFmtId="2" fontId="4" fillId="0" borderId="0" xfId="59" applyNumberFormat="1" applyFont="1" applyBorder="1" applyAlignment="1">
      <alignment horizontal="center" vertical="center" wrapText="1"/>
      <protection/>
    </xf>
    <xf numFmtId="2" fontId="4" fillId="0" borderId="13" xfId="59" applyNumberFormat="1" applyFont="1" applyBorder="1" applyAlignment="1">
      <alignment horizontal="left" vertical="center" indent="1"/>
      <protection/>
    </xf>
    <xf numFmtId="0" fontId="4" fillId="0" borderId="14" xfId="59" applyFont="1" applyBorder="1" applyAlignment="1">
      <alignment vertical="center" wrapText="1"/>
      <protection/>
    </xf>
    <xf numFmtId="0" fontId="4" fillId="0" borderId="14" xfId="59" applyFont="1" applyBorder="1" applyAlignment="1">
      <alignment horizontal="center" vertical="center"/>
      <protection/>
    </xf>
    <xf numFmtId="43" fontId="4" fillId="0" borderId="14" xfId="44" applyFont="1" applyBorder="1" applyAlignment="1">
      <alignment horizontal="center" vertical="center"/>
    </xf>
    <xf numFmtId="43" fontId="4" fillId="0" borderId="14" xfId="44" applyFont="1" applyBorder="1" applyAlignment="1" applyProtection="1">
      <alignment vertical="center"/>
      <protection/>
    </xf>
    <xf numFmtId="0" fontId="4" fillId="0" borderId="14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3" fontId="4" fillId="0" borderId="14" xfId="44" applyFont="1" applyBorder="1" applyAlignment="1">
      <alignment vertical="center"/>
    </xf>
    <xf numFmtId="2" fontId="3" fillId="0" borderId="13" xfId="59" applyNumberFormat="1" applyFont="1" applyBorder="1" applyAlignment="1" quotePrefix="1">
      <alignment horizontal="left" vertical="center" indent="1"/>
      <protection/>
    </xf>
    <xf numFmtId="0" fontId="3" fillId="0" borderId="14" xfId="59" applyFont="1" applyBorder="1" applyAlignment="1">
      <alignment vertical="center" wrapText="1"/>
      <protection/>
    </xf>
    <xf numFmtId="43" fontId="4" fillId="0" borderId="0" xfId="0" applyNumberFormat="1" applyFont="1" applyAlignment="1">
      <alignment vertical="center"/>
    </xf>
    <xf numFmtId="4" fontId="4" fillId="0" borderId="14" xfId="44" applyNumberFormat="1" applyFont="1" applyFill="1" applyBorder="1" applyAlignment="1">
      <alignment vertical="center"/>
    </xf>
    <xf numFmtId="2" fontId="4" fillId="0" borderId="0" xfId="59" applyNumberFormat="1" applyFont="1" applyFill="1" applyBorder="1" applyAlignment="1">
      <alignment horizontal="center" vertical="center"/>
      <protection/>
    </xf>
    <xf numFmtId="2" fontId="4" fillId="33" borderId="0" xfId="59" applyNumberFormat="1" applyFont="1" applyFill="1" applyBorder="1" applyAlignment="1">
      <alignment horizontal="center" vertical="center"/>
      <protection/>
    </xf>
    <xf numFmtId="4" fontId="4" fillId="0" borderId="14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59" applyFont="1" applyFill="1" applyAlignment="1">
      <alignment vertical="center"/>
      <protection/>
    </xf>
    <xf numFmtId="2" fontId="3" fillId="0" borderId="13" xfId="59" applyNumberFormat="1" applyFont="1" applyBorder="1" applyAlignment="1">
      <alignment horizontal="left" vertical="center" indent="1"/>
      <protection/>
    </xf>
    <xf numFmtId="2" fontId="4" fillId="0" borderId="14" xfId="59" applyNumberFormat="1" applyFont="1" applyBorder="1" applyAlignment="1">
      <alignment horizontal="left" vertical="center" indent="1"/>
      <protection/>
    </xf>
    <xf numFmtId="43" fontId="4" fillId="0" borderId="0" xfId="0" applyNumberFormat="1" applyFont="1" applyFill="1" applyAlignment="1">
      <alignment vertical="center"/>
    </xf>
    <xf numFmtId="2" fontId="4" fillId="0" borderId="14" xfId="59" applyNumberFormat="1" applyFont="1" applyFill="1" applyBorder="1" applyAlignment="1">
      <alignment horizontal="left" vertical="center" indent="1"/>
      <protection/>
    </xf>
    <xf numFmtId="2" fontId="5" fillId="0" borderId="0" xfId="59" applyNumberFormat="1" applyFont="1" applyFill="1" applyBorder="1" applyAlignment="1">
      <alignment horizontal="center" vertical="center"/>
      <protection/>
    </xf>
    <xf numFmtId="2" fontId="5" fillId="33" borderId="0" xfId="59" applyNumberFormat="1" applyFont="1" applyFill="1" applyBorder="1" applyAlignment="1">
      <alignment horizontal="center" vertical="center"/>
      <protection/>
    </xf>
    <xf numFmtId="43" fontId="4" fillId="0" borderId="16" xfId="44" applyFont="1" applyBorder="1" applyAlignment="1" applyProtection="1">
      <alignment vertical="center"/>
      <protection/>
    </xf>
    <xf numFmtId="43" fontId="4" fillId="0" borderId="16" xfId="44" applyFont="1" applyBorder="1" applyAlignment="1">
      <alignment vertical="center"/>
    </xf>
    <xf numFmtId="43" fontId="4" fillId="0" borderId="16" xfId="44" applyFont="1" applyBorder="1" applyAlignment="1">
      <alignment horizontal="center" vertical="center"/>
    </xf>
    <xf numFmtId="4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2" fontId="5" fillId="34" borderId="0" xfId="59" applyNumberFormat="1" applyFont="1" applyFill="1" applyBorder="1" applyAlignment="1">
      <alignment horizontal="center" vertical="center"/>
      <protection/>
    </xf>
    <xf numFmtId="2" fontId="4" fillId="35" borderId="13" xfId="59" applyNumberFormat="1" applyFont="1" applyFill="1" applyBorder="1" applyAlignment="1">
      <alignment horizontal="left" vertical="center" indent="1"/>
      <protection/>
    </xf>
    <xf numFmtId="2" fontId="3" fillId="0" borderId="11" xfId="59" applyNumberFormat="1" applyFont="1" applyBorder="1" applyAlignment="1">
      <alignment horizontal="left" vertical="center" wrapText="1" indent="1"/>
      <protection/>
    </xf>
    <xf numFmtId="0" fontId="4" fillId="0" borderId="18" xfId="59" applyFont="1" applyBorder="1" applyAlignment="1">
      <alignment horizontal="left" vertical="center" indent="1"/>
      <protection/>
    </xf>
    <xf numFmtId="0" fontId="3" fillId="0" borderId="10" xfId="59" applyFont="1" applyBorder="1" applyAlignment="1">
      <alignment horizontal="center" vertical="center" wrapText="1"/>
      <protection/>
    </xf>
    <xf numFmtId="0" fontId="3" fillId="0" borderId="16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 vertical="center"/>
      <protection/>
    </xf>
    <xf numFmtId="0" fontId="3" fillId="0" borderId="16" xfId="59" applyFont="1" applyBorder="1" applyAlignment="1">
      <alignment horizontal="center" vertical="center"/>
      <protection/>
    </xf>
    <xf numFmtId="4" fontId="3" fillId="0" borderId="10" xfId="59" applyNumberFormat="1" applyFont="1" applyBorder="1" applyAlignment="1">
      <alignment horizontal="center" vertical="center" wrapText="1"/>
      <protection/>
    </xf>
    <xf numFmtId="4" fontId="3" fillId="0" borderId="16" xfId="59" applyNumberFormat="1" applyFont="1" applyBorder="1" applyAlignment="1">
      <alignment horizontal="center" vertical="center" wrapText="1"/>
      <protection/>
    </xf>
    <xf numFmtId="0" fontId="3" fillId="0" borderId="12" xfId="59" applyFont="1" applyBorder="1" applyAlignment="1">
      <alignment horizontal="center" vertical="center" wrapText="1"/>
      <protection/>
    </xf>
    <xf numFmtId="0" fontId="3" fillId="0" borderId="17" xfId="59" applyFont="1" applyBorder="1" applyAlignment="1">
      <alignment horizontal="center" vertical="center" wrapText="1"/>
      <protection/>
    </xf>
    <xf numFmtId="0" fontId="4" fillId="0" borderId="0" xfId="59" applyFont="1" applyBorder="1" applyAlignment="1">
      <alignment horizontal="center" vertical="center" wrapText="1"/>
      <protection/>
    </xf>
    <xf numFmtId="0" fontId="4" fillId="0" borderId="0" xfId="59" applyFont="1" applyBorder="1" applyAlignment="1">
      <alignment horizontal="center" vertical="center"/>
      <protection/>
    </xf>
    <xf numFmtId="0" fontId="3" fillId="0" borderId="19" xfId="59" applyFont="1" applyBorder="1" applyAlignment="1">
      <alignment horizontal="center" vertical="center" wrapText="1"/>
      <protection/>
    </xf>
    <xf numFmtId="0" fontId="3" fillId="0" borderId="20" xfId="59" applyFont="1" applyBorder="1" applyAlignment="1">
      <alignment horizontal="center" vertical="center" wrapText="1"/>
      <protection/>
    </xf>
    <xf numFmtId="2" fontId="6" fillId="0" borderId="0" xfId="59" applyNumberFormat="1" applyFont="1" applyAlignment="1">
      <alignment horizontal="center" vertical="center"/>
      <protection/>
    </xf>
    <xf numFmtId="2" fontId="6" fillId="0" borderId="21" xfId="59" applyNumberFormat="1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_navotas nhs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LIMINANGC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lenn%20Orteza_for%20read-only!\NCR\Change%20Order%20Estima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EADER\Glen\manila\Lupang%20Pangako%20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minangcong"/>
      <sheetName val="Recommendation"/>
      <sheetName val="Liminangcong-SWA"/>
      <sheetName val="Liminangcong-WPR"/>
      <sheetName val="Database"/>
      <sheetName val="Template"/>
      <sheetName val="Summary"/>
      <sheetName val="DataInput"/>
      <sheetName val="1cl 7x9 modified wo ceiling "/>
      <sheetName val="pow (final)"/>
      <sheetName val="2cl 7x9 modified"/>
      <sheetName val="1cl 7x9 Ramon"/>
      <sheetName val="1cl 7x7 modified"/>
      <sheetName val="2cl 7x7 modified"/>
      <sheetName val="dbase"/>
      <sheetName val="industrial"/>
      <sheetName val="1cl 7x9 modified"/>
      <sheetName val="3cl 7x9 modified"/>
      <sheetName val="1cl"/>
      <sheetName val="2cl"/>
      <sheetName val="3cl"/>
      <sheetName val="5cl"/>
      <sheetName val="2sty4cl "/>
      <sheetName val="2sty6cl "/>
      <sheetName val="2sty8cl "/>
      <sheetName val="3sty9cl"/>
      <sheetName val="h.e."/>
      <sheetName val="cr attached"/>
      <sheetName val="cr detached"/>
      <sheetName val="rc septic vault"/>
      <sheetName val="chb septic vault"/>
      <sheetName val="1cl (2)"/>
      <sheetName val="PROGRAM of WORK"/>
      <sheetName val="1cl 7x7 M"/>
      <sheetName val="1cl_7x9_modified_wo_ceiling_5"/>
      <sheetName val="pow_(final)5"/>
      <sheetName val="2cl_7x9_modified5"/>
      <sheetName val="1cl_7x9_Ramon5"/>
      <sheetName val="1cl_7x7_modified5"/>
      <sheetName val="2cl_7x7_modified5"/>
      <sheetName val="1cl_7x9_modified5"/>
      <sheetName val="3cl_7x9_modified5"/>
      <sheetName val="2sty4cl_5"/>
      <sheetName val="2sty6cl_5"/>
      <sheetName val="2sty8cl_5"/>
      <sheetName val="h_e_5"/>
      <sheetName val="cr_attached5"/>
      <sheetName val="cr_detached5"/>
      <sheetName val="rc_septic_vault5"/>
      <sheetName val="chb_septic_vault5"/>
      <sheetName val="1cl_(2)5"/>
      <sheetName val="PROGRAM_of_WORK5"/>
      <sheetName val="1cl_7x7_M5"/>
      <sheetName val="1cl_7x9_modified_wo_ceiling_"/>
      <sheetName val="pow_(final)"/>
      <sheetName val="2cl_7x9_modified"/>
      <sheetName val="1cl_7x9_Ramon"/>
      <sheetName val="1cl_7x7_modified"/>
      <sheetName val="2cl_7x7_modified"/>
      <sheetName val="1cl_7x9_modified"/>
      <sheetName val="3cl_7x9_modified"/>
      <sheetName val="2sty4cl_"/>
      <sheetName val="2sty6cl_"/>
      <sheetName val="2sty8cl_"/>
      <sheetName val="h_e_"/>
      <sheetName val="cr_attached"/>
      <sheetName val="cr_detached"/>
      <sheetName val="rc_septic_vault"/>
      <sheetName val="chb_septic_vault"/>
      <sheetName val="1cl_(2)"/>
      <sheetName val="PROGRAM_of_WORK"/>
      <sheetName val="1cl_7x7_M"/>
      <sheetName val="1cl_7x9_modified_wo_ceiling_1"/>
      <sheetName val="pow_(final)1"/>
      <sheetName val="2cl_7x9_modified1"/>
      <sheetName val="1cl_7x9_Ramon1"/>
      <sheetName val="1cl_7x7_modified1"/>
      <sheetName val="2cl_7x7_modified1"/>
      <sheetName val="1cl_7x9_modified1"/>
      <sheetName val="3cl_7x9_modified1"/>
      <sheetName val="2sty4cl_1"/>
      <sheetName val="2sty6cl_1"/>
      <sheetName val="2sty8cl_1"/>
      <sheetName val="h_e_1"/>
      <sheetName val="cr_attached1"/>
      <sheetName val="cr_detached1"/>
      <sheetName val="rc_septic_vault1"/>
      <sheetName val="chb_septic_vault1"/>
      <sheetName val="1cl_(2)1"/>
      <sheetName val="PROGRAM_of_WORK1"/>
      <sheetName val="1cl_7x7_M1"/>
      <sheetName val="1cl_7x9_modified_wo_ceiling_3"/>
      <sheetName val="pow_(final)3"/>
      <sheetName val="2cl_7x9_modified3"/>
      <sheetName val="1cl_7x9_Ramon3"/>
      <sheetName val="1cl_7x7_modified3"/>
      <sheetName val="2cl_7x7_modified3"/>
      <sheetName val="1cl_7x9_modified3"/>
      <sheetName val="3cl_7x9_modified3"/>
      <sheetName val="2sty4cl_3"/>
      <sheetName val="2sty6cl_3"/>
      <sheetName val="2sty8cl_3"/>
      <sheetName val="h_e_3"/>
      <sheetName val="cr_attached3"/>
      <sheetName val="cr_detached3"/>
      <sheetName val="rc_septic_vault3"/>
      <sheetName val="chb_septic_vault3"/>
      <sheetName val="1cl_(2)3"/>
      <sheetName val="PROGRAM_of_WORK3"/>
      <sheetName val="1cl_7x7_M3"/>
      <sheetName val="1cl_7x9_modified_wo_ceiling_2"/>
      <sheetName val="pow_(final)2"/>
      <sheetName val="2cl_7x9_modified2"/>
      <sheetName val="1cl_7x9_Ramon2"/>
      <sheetName val="1cl_7x7_modified2"/>
      <sheetName val="2cl_7x7_modified2"/>
      <sheetName val="1cl_7x9_modified2"/>
      <sheetName val="3cl_7x9_modified2"/>
      <sheetName val="2sty4cl_2"/>
      <sheetName val="2sty6cl_2"/>
      <sheetName val="2sty8cl_2"/>
      <sheetName val="h_e_2"/>
      <sheetName val="cr_attached2"/>
      <sheetName val="cr_detached2"/>
      <sheetName val="rc_septic_vault2"/>
      <sheetName val="chb_septic_vault2"/>
      <sheetName val="1cl_(2)2"/>
      <sheetName val="PROGRAM_of_WORK2"/>
      <sheetName val="1cl_7x7_M2"/>
      <sheetName val="1cl_7x9_modified_wo_ceiling_4"/>
      <sheetName val="pow_(final)4"/>
      <sheetName val="2cl_7x9_modified4"/>
      <sheetName val="1cl_7x9_Ramon4"/>
      <sheetName val="1cl_7x7_modified4"/>
      <sheetName val="2cl_7x7_modified4"/>
      <sheetName val="1cl_7x9_modified4"/>
      <sheetName val="3cl_7x9_modified4"/>
      <sheetName val="2sty4cl_4"/>
      <sheetName val="2sty6cl_4"/>
      <sheetName val="2sty8cl_4"/>
      <sheetName val="h_e_4"/>
      <sheetName val="cr_attached4"/>
      <sheetName val="cr_detached4"/>
      <sheetName val="rc_septic_vault4"/>
      <sheetName val="chb_septic_vault4"/>
      <sheetName val="1cl_(2)4"/>
      <sheetName val="PROGRAM_of_WORK4"/>
      <sheetName val="1cl_7x7_M4"/>
      <sheetName val="1cl_7x9_modified_wo_ceiling_6"/>
      <sheetName val="pow_(final)6"/>
      <sheetName val="2cl_7x9_modified6"/>
      <sheetName val="1cl_7x9_Ramon6"/>
      <sheetName val="1cl_7x7_modified6"/>
      <sheetName val="2cl_7x7_modified6"/>
      <sheetName val="1cl_7x9_modified6"/>
      <sheetName val="3cl_7x9_modified6"/>
      <sheetName val="2sty4cl_6"/>
      <sheetName val="2sty6cl_6"/>
      <sheetName val="2sty8cl_6"/>
      <sheetName val="h_e_6"/>
      <sheetName val="cr_attached6"/>
      <sheetName val="cr_detached6"/>
      <sheetName val="rc_septic_vault6"/>
      <sheetName val="chb_septic_vault6"/>
      <sheetName val="1cl_(2)6"/>
      <sheetName val="PROGRAM_of_WORK6"/>
      <sheetName val="1cl_7x7_M6"/>
      <sheetName val="1cl_7x9_modified_wo_ceiling_7"/>
      <sheetName val="pow_(final)7"/>
      <sheetName val="2cl_7x9_modified7"/>
      <sheetName val="1cl_7x9_Ramon7"/>
      <sheetName val="1cl_7x7_modified7"/>
      <sheetName val="2cl_7x7_modified7"/>
      <sheetName val="1cl_7x9_modified7"/>
      <sheetName val="3cl_7x9_modified7"/>
      <sheetName val="2sty4cl_7"/>
      <sheetName val="2sty6cl_7"/>
      <sheetName val="2sty8cl_7"/>
      <sheetName val="h_e_7"/>
      <sheetName val="cr_attached7"/>
      <sheetName val="cr_detached7"/>
      <sheetName val="rc_septic_vault7"/>
      <sheetName val="chb_septic_vault7"/>
      <sheetName val="1cl_(2)7"/>
      <sheetName val="PROGRAM_of_WORK7"/>
      <sheetName val="1cl_7x7_M7"/>
      <sheetName val="1cl_7x9_modified_wo_ceiling_8"/>
      <sheetName val="pow_(final)8"/>
      <sheetName val="2cl_7x9_modified8"/>
      <sheetName val="1cl_7x9_Ramon8"/>
      <sheetName val="1cl_7x7_modified8"/>
      <sheetName val="2cl_7x7_modified8"/>
      <sheetName val="1cl_7x9_modified8"/>
      <sheetName val="3cl_7x9_modified8"/>
      <sheetName val="2sty4cl_8"/>
      <sheetName val="2sty6cl_8"/>
      <sheetName val="2sty8cl_8"/>
      <sheetName val="h_e_8"/>
      <sheetName val="cr_attached8"/>
      <sheetName val="cr_detached8"/>
      <sheetName val="rc_septic_vault8"/>
      <sheetName val="chb_septic_vault8"/>
      <sheetName val="1cl_(2)8"/>
      <sheetName val="PROGRAM_of_WORK8"/>
      <sheetName val="1cl_7x7_M8"/>
      <sheetName val="POW"/>
      <sheetName val="repair det est"/>
      <sheetName val="program of works"/>
      <sheetName val="2cl 7x7 M"/>
      <sheetName val="3cl 7x7 M"/>
      <sheetName val="1cl 7x9 M"/>
      <sheetName val="2cl 7x9 M"/>
      <sheetName val="3cl 7x9 M"/>
      <sheetName val="4cl 7x9 M"/>
      <sheetName val="1cl 7x9 O"/>
      <sheetName val="2cl 7x9 O"/>
      <sheetName val="2cl 7x9 O_sphere"/>
      <sheetName val="3cl 7x9 O"/>
      <sheetName val="multipurpose"/>
      <sheetName val="science lab"/>
      <sheetName val="Typhoon Resistance_2CL"/>
      <sheetName val="RC_SV"/>
      <sheetName val="CHB_SV"/>
    </sheetNames>
    <sheetDataSet>
      <sheetData sheetId="4">
        <row r="1">
          <cell r="A1" t="str">
            <v>Unit Cost Of Labor &amp; Materials as of March 1999</v>
          </cell>
        </row>
        <row r="3">
          <cell r="A3" t="str">
            <v>ItemNo.</v>
          </cell>
          <cell r="B3" t="str">
            <v>Item Description</v>
          </cell>
          <cell r="C3" t="str">
            <v>Unit</v>
          </cell>
          <cell r="D3" t="str">
            <v>Material</v>
          </cell>
          <cell r="E3" t="str">
            <v>Labor</v>
          </cell>
        </row>
        <row r="4">
          <cell r="D4" t="str">
            <v>Unit Cost</v>
          </cell>
        </row>
        <row r="5">
          <cell r="A5">
            <v>1</v>
          </cell>
          <cell r="B5" t="str">
            <v>Aggregates</v>
          </cell>
        </row>
        <row r="6">
          <cell r="A6" t="str">
            <v>1a</v>
          </cell>
          <cell r="B6" t="str">
            <v>Excavation (manual), common earth</v>
          </cell>
          <cell r="C6" t="str">
            <v>cu. m.</v>
          </cell>
          <cell r="D6">
            <v>0</v>
          </cell>
          <cell r="E6">
            <v>185.4</v>
          </cell>
          <cell r="G6">
            <v>180</v>
          </cell>
        </row>
        <row r="7">
          <cell r="A7" t="str">
            <v>1b</v>
          </cell>
          <cell r="B7" t="str">
            <v>Excavation (manual), rock</v>
          </cell>
          <cell r="C7" t="str">
            <v>cu. m.</v>
          </cell>
          <cell r="D7">
            <v>0</v>
          </cell>
          <cell r="E7">
            <v>609.8733000000001</v>
          </cell>
          <cell r="G7">
            <v>592.11</v>
          </cell>
        </row>
        <row r="8">
          <cell r="A8" t="str">
            <v>1c</v>
          </cell>
          <cell r="B8" t="str">
            <v>Excavation (machine)</v>
          </cell>
          <cell r="C8" t="str">
            <v>cu. m.</v>
          </cell>
          <cell r="D8">
            <v>0</v>
          </cell>
          <cell r="E8">
            <v>618</v>
          </cell>
          <cell r="G8">
            <v>600</v>
          </cell>
        </row>
        <row r="9">
          <cell r="A9" t="str">
            <v>1d</v>
          </cell>
          <cell r="B9" t="str">
            <v>Backfilling, common earth</v>
          </cell>
          <cell r="C9" t="str">
            <v>cu. m.</v>
          </cell>
          <cell r="D9">
            <v>0</v>
          </cell>
          <cell r="E9">
            <v>18.9932</v>
          </cell>
          <cell r="G9">
            <v>18.44</v>
          </cell>
        </row>
        <row r="10">
          <cell r="A10" t="str">
            <v>1e</v>
          </cell>
          <cell r="B10" t="str">
            <v>Backfilling, gravel fill</v>
          </cell>
          <cell r="C10" t="str">
            <v>cu. m.</v>
          </cell>
          <cell r="D10">
            <v>0</v>
          </cell>
          <cell r="E10">
            <v>115.875</v>
          </cell>
          <cell r="G10">
            <v>112.5</v>
          </cell>
        </row>
        <row r="11">
          <cell r="A11" t="str">
            <v>1f</v>
          </cell>
          <cell r="B11" t="str">
            <v>Backfilling, escombro</v>
          </cell>
          <cell r="C11" t="str">
            <v>cu. m.</v>
          </cell>
          <cell r="D11">
            <v>0</v>
          </cell>
          <cell r="E11">
            <v>4.8513</v>
          </cell>
          <cell r="G11">
            <v>4.71</v>
          </cell>
        </row>
        <row r="12">
          <cell r="A12" t="str">
            <v>1g</v>
          </cell>
          <cell r="B12" t="str">
            <v>Compaction (mechanical)</v>
          </cell>
          <cell r="C12" t="str">
            <v>cu. m.</v>
          </cell>
          <cell r="D12">
            <v>0</v>
          </cell>
          <cell r="E12">
            <v>20.435200000000002</v>
          </cell>
          <cell r="G12">
            <v>19.84</v>
          </cell>
        </row>
        <row r="13">
          <cell r="A13" t="str">
            <v>1h</v>
          </cell>
          <cell r="B13" t="str">
            <v>Disposal of soil</v>
          </cell>
          <cell r="C13" t="str">
            <v>cu. m.</v>
          </cell>
          <cell r="D13">
            <v>0</v>
          </cell>
          <cell r="E13">
            <v>39.2842</v>
          </cell>
          <cell r="G13">
            <v>38.14</v>
          </cell>
        </row>
        <row r="14">
          <cell r="A14" t="str">
            <v>1i</v>
          </cell>
          <cell r="B14" t="str">
            <v>Hauling of soil</v>
          </cell>
          <cell r="C14" t="str">
            <v>cu. m.</v>
          </cell>
          <cell r="D14">
            <v>0</v>
          </cell>
          <cell r="E14">
            <v>23.175</v>
          </cell>
          <cell r="G14">
            <v>22.5</v>
          </cell>
        </row>
        <row r="15">
          <cell r="A15">
            <v>1.01</v>
          </cell>
          <cell r="B15" t="str">
            <v>3/4" Crushed Gravel</v>
          </cell>
          <cell r="C15" t="str">
            <v>cu. m.</v>
          </cell>
          <cell r="D15">
            <v>577.5</v>
          </cell>
          <cell r="E15">
            <v>0</v>
          </cell>
          <cell r="F15">
            <v>550</v>
          </cell>
        </row>
        <row r="16">
          <cell r="A16">
            <v>1.02</v>
          </cell>
          <cell r="B16" t="str">
            <v>3/8" Crushed Gravel</v>
          </cell>
          <cell r="C16" t="str">
            <v>cu. m.</v>
          </cell>
          <cell r="D16">
            <v>525</v>
          </cell>
          <cell r="E16">
            <v>0</v>
          </cell>
          <cell r="F16">
            <v>500</v>
          </cell>
        </row>
        <row r="17">
          <cell r="A17">
            <v>1.03</v>
          </cell>
          <cell r="B17" t="str">
            <v>G-1 Crushed Gravel</v>
          </cell>
          <cell r="C17" t="str">
            <v>cu. m.</v>
          </cell>
          <cell r="D17">
            <v>577.5</v>
          </cell>
          <cell r="E17">
            <v>0</v>
          </cell>
          <cell r="F17">
            <v>550</v>
          </cell>
        </row>
        <row r="18">
          <cell r="A18">
            <v>1.04</v>
          </cell>
          <cell r="B18" t="str">
            <v>Lastillas</v>
          </cell>
          <cell r="C18" t="str">
            <v>cu. m.</v>
          </cell>
          <cell r="D18">
            <v>294</v>
          </cell>
          <cell r="E18">
            <v>0</v>
          </cell>
          <cell r="F18">
            <v>280</v>
          </cell>
          <cell r="L18" t="str">
            <v/>
          </cell>
        </row>
        <row r="19">
          <cell r="A19">
            <v>1.05</v>
          </cell>
          <cell r="B19" t="str">
            <v>Washed Sand</v>
          </cell>
          <cell r="C19" t="str">
            <v>cu. m.</v>
          </cell>
          <cell r="D19">
            <v>367.5</v>
          </cell>
          <cell r="E19">
            <v>0</v>
          </cell>
          <cell r="F19">
            <v>350</v>
          </cell>
        </row>
        <row r="20">
          <cell r="A20">
            <v>1.06</v>
          </cell>
          <cell r="B20" t="str">
            <v>White Sand (Ordinary)</v>
          </cell>
          <cell r="C20" t="str">
            <v>cu. m.</v>
          </cell>
          <cell r="D20">
            <v>367.5</v>
          </cell>
          <cell r="E20">
            <v>0</v>
          </cell>
          <cell r="F20">
            <v>350</v>
          </cell>
        </row>
        <row r="21">
          <cell r="A21">
            <v>1.07</v>
          </cell>
          <cell r="B21" t="str">
            <v>Select Fill</v>
          </cell>
          <cell r="C21" t="str">
            <v>cu. m.</v>
          </cell>
          <cell r="D21">
            <v>126</v>
          </cell>
          <cell r="E21">
            <v>0</v>
          </cell>
          <cell r="F21">
            <v>120</v>
          </cell>
          <cell r="G21" t="str">
            <v/>
          </cell>
        </row>
        <row r="22">
          <cell r="A22">
            <v>2</v>
          </cell>
          <cell r="B22" t="str">
            <v>Asphaltic Products</v>
          </cell>
          <cell r="D22">
            <v>0</v>
          </cell>
          <cell r="E22">
            <v>0</v>
          </cell>
          <cell r="L22" t="str">
            <v/>
          </cell>
        </row>
        <row r="23">
          <cell r="A23">
            <v>3</v>
          </cell>
          <cell r="B23" t="str">
            <v>Cement</v>
          </cell>
          <cell r="D23">
            <v>0</v>
          </cell>
          <cell r="E23">
            <v>0</v>
          </cell>
        </row>
        <row r="24">
          <cell r="A24">
            <v>3.01</v>
          </cell>
          <cell r="B24" t="str">
            <v>Colored Cement</v>
          </cell>
          <cell r="C24" t="str">
            <v>kg.</v>
          </cell>
          <cell r="D24">
            <v>28.35</v>
          </cell>
          <cell r="E24">
            <v>0</v>
          </cell>
          <cell r="F24">
            <v>27</v>
          </cell>
          <cell r="G24" t="str">
            <v/>
          </cell>
        </row>
        <row r="25">
          <cell r="A25">
            <v>3.02</v>
          </cell>
          <cell r="B25" t="str">
            <v>Portland Type 1, 40-kg/bag</v>
          </cell>
          <cell r="C25" t="str">
            <v>bag</v>
          </cell>
          <cell r="D25">
            <v>115.5</v>
          </cell>
          <cell r="E25">
            <v>0</v>
          </cell>
          <cell r="F25">
            <v>110</v>
          </cell>
        </row>
        <row r="26">
          <cell r="A26">
            <v>3.03</v>
          </cell>
          <cell r="B26" t="str">
            <v>Pozzolan 40-kg/bag</v>
          </cell>
          <cell r="C26" t="str">
            <v>bag</v>
          </cell>
          <cell r="D26">
            <v>105</v>
          </cell>
          <cell r="E26">
            <v>0</v>
          </cell>
          <cell r="F26">
            <v>100</v>
          </cell>
        </row>
        <row r="27">
          <cell r="A27">
            <v>4</v>
          </cell>
          <cell r="B27" t="str">
            <v>Concrete</v>
          </cell>
          <cell r="D27">
            <v>0</v>
          </cell>
          <cell r="E27">
            <v>0</v>
          </cell>
        </row>
        <row r="28">
          <cell r="A28" t="str">
            <v>4a</v>
          </cell>
          <cell r="B28" t="str">
            <v>Concreting of column (exterior)</v>
          </cell>
          <cell r="C28" t="str">
            <v>cu. m.</v>
          </cell>
          <cell r="D28">
            <v>0</v>
          </cell>
          <cell r="E28">
            <v>462.21250000000003</v>
          </cell>
          <cell r="G28">
            <v>448.75</v>
          </cell>
          <cell r="L28" t="str">
            <v/>
          </cell>
        </row>
        <row r="29">
          <cell r="A29" t="str">
            <v>4b</v>
          </cell>
          <cell r="B29" t="str">
            <v>Concreting of column (interior)</v>
          </cell>
          <cell r="C29" t="str">
            <v>cu. m.</v>
          </cell>
          <cell r="D29">
            <v>0</v>
          </cell>
          <cell r="E29">
            <v>462.21250000000003</v>
          </cell>
          <cell r="G29">
            <v>448.75</v>
          </cell>
        </row>
        <row r="30">
          <cell r="A30" t="str">
            <v>4c</v>
          </cell>
          <cell r="B30" t="str">
            <v>Concreting of beams/girders</v>
          </cell>
          <cell r="C30" t="str">
            <v>cu. m.</v>
          </cell>
          <cell r="D30">
            <v>0</v>
          </cell>
          <cell r="E30">
            <v>554.655</v>
          </cell>
          <cell r="G30">
            <v>538.5</v>
          </cell>
        </row>
        <row r="31">
          <cell r="A31" t="str">
            <v>4d</v>
          </cell>
          <cell r="B31" t="str">
            <v>Concreting of floor slab (elevated)</v>
          </cell>
          <cell r="C31" t="str">
            <v>cu. m.</v>
          </cell>
          <cell r="D31">
            <v>0</v>
          </cell>
          <cell r="E31">
            <v>116.57540000000002</v>
          </cell>
          <cell r="G31">
            <v>113.18</v>
          </cell>
        </row>
        <row r="32">
          <cell r="A32" t="str">
            <v>4e</v>
          </cell>
          <cell r="B32" t="str">
            <v>Concreting of floor slab (ground)</v>
          </cell>
          <cell r="C32" t="str">
            <v>cu. m.</v>
          </cell>
          <cell r="D32">
            <v>0</v>
          </cell>
          <cell r="E32">
            <v>72.0382</v>
          </cell>
          <cell r="G32">
            <v>69.94</v>
          </cell>
        </row>
        <row r="33">
          <cell r="A33" t="str">
            <v>4f</v>
          </cell>
          <cell r="B33" t="str">
            <v>Concreting of footing</v>
          </cell>
          <cell r="C33" t="str">
            <v>cu. m.</v>
          </cell>
          <cell r="D33">
            <v>0</v>
          </cell>
          <cell r="E33">
            <v>117.34790000000001</v>
          </cell>
          <cell r="G33">
            <v>113.93</v>
          </cell>
        </row>
        <row r="34">
          <cell r="A34" t="str">
            <v>4g</v>
          </cell>
          <cell r="B34" t="str">
            <v>CHB laying, 4" thick</v>
          </cell>
          <cell r="C34" t="str">
            <v>pc.</v>
          </cell>
          <cell r="D34">
            <v>0</v>
          </cell>
          <cell r="E34">
            <v>2.9561</v>
          </cell>
          <cell r="G34">
            <v>2.87</v>
          </cell>
        </row>
        <row r="35">
          <cell r="A35" t="str">
            <v>4h</v>
          </cell>
          <cell r="B35" t="str">
            <v>CHB laying, 6" thick</v>
          </cell>
          <cell r="C35" t="str">
            <v>pc.</v>
          </cell>
          <cell r="D35">
            <v>0</v>
          </cell>
          <cell r="E35">
            <v>3.5432</v>
          </cell>
          <cell r="G35">
            <v>3.44</v>
          </cell>
        </row>
        <row r="36">
          <cell r="A36" t="str">
            <v>4i</v>
          </cell>
          <cell r="B36" t="str">
            <v>Demolition of elevated slab</v>
          </cell>
          <cell r="C36" t="str">
            <v>cu. m.</v>
          </cell>
          <cell r="D36">
            <v>0</v>
          </cell>
          <cell r="E36">
            <v>475.57160000000005</v>
          </cell>
          <cell r="G36">
            <v>461.72</v>
          </cell>
        </row>
        <row r="37">
          <cell r="A37" t="str">
            <v>4j</v>
          </cell>
          <cell r="B37" t="str">
            <v>Demolition of solid masonry walls</v>
          </cell>
          <cell r="C37" t="str">
            <v>cu. m.</v>
          </cell>
          <cell r="D37">
            <v>0</v>
          </cell>
          <cell r="E37">
            <v>40.9219</v>
          </cell>
          <cell r="G37">
            <v>39.73</v>
          </cell>
        </row>
        <row r="38">
          <cell r="A38" t="str">
            <v>4k</v>
          </cell>
          <cell r="B38" t="str">
            <v>Demolition of reinforced concrete</v>
          </cell>
          <cell r="C38" t="str">
            <v>cu. m.</v>
          </cell>
          <cell r="D38">
            <v>0</v>
          </cell>
          <cell r="E38">
            <v>373.787</v>
          </cell>
          <cell r="G38">
            <v>362.9</v>
          </cell>
        </row>
        <row r="39">
          <cell r="A39" t="str">
            <v>4l</v>
          </cell>
          <cell r="B39" t="str">
            <v>Plastering</v>
          </cell>
          <cell r="C39" t="str">
            <v>sq.m.</v>
          </cell>
          <cell r="D39">
            <v>0</v>
          </cell>
          <cell r="E39">
            <v>66.95</v>
          </cell>
          <cell r="G39">
            <v>65</v>
          </cell>
          <cell r="L39" t="str">
            <v/>
          </cell>
        </row>
        <row r="40">
          <cell r="A40" t="str">
            <v>4m</v>
          </cell>
          <cell r="B40" t="str">
            <v>Topping</v>
          </cell>
          <cell r="C40" t="str">
            <v>sq.m.</v>
          </cell>
          <cell r="D40">
            <v>0</v>
          </cell>
          <cell r="E40">
            <v>46.35</v>
          </cell>
          <cell r="G40">
            <v>45</v>
          </cell>
        </row>
        <row r="41">
          <cell r="A41">
            <v>4.01</v>
          </cell>
          <cell r="B41" t="str">
            <v>CHB (non-load bearing), 4" x 8" x 16"</v>
          </cell>
          <cell r="C41" t="str">
            <v>pc.</v>
          </cell>
          <cell r="D41">
            <v>6.300000000000001</v>
          </cell>
          <cell r="E41">
            <v>0</v>
          </cell>
          <cell r="F41">
            <v>6</v>
          </cell>
          <cell r="G41" t="str">
            <v/>
          </cell>
        </row>
        <row r="42">
          <cell r="A42">
            <v>4.02</v>
          </cell>
          <cell r="B42" t="str">
            <v>CHB (non-load bearing), 6" x 8" x 16"</v>
          </cell>
          <cell r="C42" t="str">
            <v>pc.</v>
          </cell>
          <cell r="D42">
            <v>7.3500000000000005</v>
          </cell>
          <cell r="E42">
            <v>0</v>
          </cell>
          <cell r="F42">
            <v>7</v>
          </cell>
        </row>
        <row r="43">
          <cell r="A43">
            <v>4.03</v>
          </cell>
          <cell r="B43" t="str">
            <v>Concrete Pipes Non-Reinforced,  6" dia.</v>
          </cell>
          <cell r="C43" t="str">
            <v>lm</v>
          </cell>
          <cell r="D43">
            <v>110.25</v>
          </cell>
          <cell r="E43">
            <v>0</v>
          </cell>
          <cell r="F43">
            <v>105</v>
          </cell>
        </row>
        <row r="44">
          <cell r="A44">
            <v>4.04</v>
          </cell>
          <cell r="B44" t="str">
            <v>Concrete Pipes Non-Reinforced,  8" dia.</v>
          </cell>
          <cell r="C44" t="str">
            <v>lm</v>
          </cell>
          <cell r="D44">
            <v>147</v>
          </cell>
          <cell r="E44">
            <v>0</v>
          </cell>
          <cell r="F44">
            <v>140</v>
          </cell>
        </row>
        <row r="45">
          <cell r="A45">
            <v>4.05</v>
          </cell>
          <cell r="B45" t="str">
            <v>Concrete Pipes Non-Reinforced, 10" dia.</v>
          </cell>
          <cell r="C45" t="str">
            <v>lm</v>
          </cell>
          <cell r="D45">
            <v>178.5</v>
          </cell>
          <cell r="E45">
            <v>0</v>
          </cell>
          <cell r="F45">
            <v>170</v>
          </cell>
        </row>
        <row r="46">
          <cell r="A46">
            <v>4.06</v>
          </cell>
          <cell r="B46" t="str">
            <v>Concrete Pipes Non-Reinforced, 12" dia.</v>
          </cell>
          <cell r="C46" t="str">
            <v>lm</v>
          </cell>
          <cell r="D46">
            <v>336</v>
          </cell>
          <cell r="E46">
            <v>0</v>
          </cell>
          <cell r="F46">
            <v>320</v>
          </cell>
        </row>
        <row r="47">
          <cell r="A47">
            <v>4.07</v>
          </cell>
          <cell r="B47" t="str">
            <v>Concrete Pipes Non-Reinforced, 15" dia.</v>
          </cell>
          <cell r="C47" t="str">
            <v>lm</v>
          </cell>
          <cell r="D47">
            <v>409.5</v>
          </cell>
          <cell r="E47">
            <v>0</v>
          </cell>
          <cell r="F47">
            <v>390</v>
          </cell>
        </row>
        <row r="48">
          <cell r="A48">
            <v>4.08</v>
          </cell>
          <cell r="B48" t="str">
            <v>Concrete Pipes Non-Reinforced, 18" dia.</v>
          </cell>
          <cell r="C48" t="str">
            <v>lm</v>
          </cell>
          <cell r="D48">
            <v>472.5</v>
          </cell>
          <cell r="E48">
            <v>0</v>
          </cell>
          <cell r="F48">
            <v>450</v>
          </cell>
        </row>
        <row r="49">
          <cell r="A49">
            <v>4.09</v>
          </cell>
          <cell r="B49" t="str">
            <v>Concrete Pipes Reinforced, 18" dia.</v>
          </cell>
          <cell r="C49" t="str">
            <v>lm</v>
          </cell>
          <cell r="D49">
            <v>525</v>
          </cell>
          <cell r="E49">
            <v>0</v>
          </cell>
          <cell r="F49">
            <v>500</v>
          </cell>
        </row>
        <row r="50">
          <cell r="A50">
            <v>4.1</v>
          </cell>
          <cell r="B50" t="str">
            <v>Concrete Pipes Reinforced, 24" dia.</v>
          </cell>
          <cell r="C50" t="str">
            <v>lm</v>
          </cell>
          <cell r="D50">
            <v>787.5</v>
          </cell>
          <cell r="E50">
            <v>0</v>
          </cell>
          <cell r="F50">
            <v>750</v>
          </cell>
        </row>
        <row r="51">
          <cell r="A51">
            <v>4.11</v>
          </cell>
          <cell r="B51" t="str">
            <v>Concrete Pipes Reinforced, 36" dia.</v>
          </cell>
          <cell r="C51" t="str">
            <v>lm</v>
          </cell>
          <cell r="D51">
            <v>1260</v>
          </cell>
          <cell r="E51">
            <v>0</v>
          </cell>
          <cell r="F51">
            <v>1200</v>
          </cell>
        </row>
        <row r="52">
          <cell r="A52">
            <v>4.12</v>
          </cell>
          <cell r="B52" t="str">
            <v>Concrete Pipes Reinforced, 42" dia.</v>
          </cell>
          <cell r="C52" t="str">
            <v>lm</v>
          </cell>
          <cell r="D52">
            <v>1995</v>
          </cell>
          <cell r="E52">
            <v>0</v>
          </cell>
          <cell r="F52">
            <v>1900</v>
          </cell>
          <cell r="L52" t="str">
            <v/>
          </cell>
        </row>
        <row r="53">
          <cell r="A53">
            <v>4.13</v>
          </cell>
          <cell r="B53" t="str">
            <v>RMC w/o Pump, Delivered, 28 days, 3/4", 2500 psi</v>
          </cell>
          <cell r="C53" t="str">
            <v>cu. m.</v>
          </cell>
          <cell r="D53">
            <v>1732.5</v>
          </cell>
          <cell r="E53">
            <v>0</v>
          </cell>
          <cell r="F53">
            <v>1650</v>
          </cell>
        </row>
        <row r="54">
          <cell r="A54">
            <v>4.14</v>
          </cell>
          <cell r="B54" t="str">
            <v>RMC w/o Pump, Delivered, 28 days, 3/4", 3000 psi</v>
          </cell>
          <cell r="C54" t="str">
            <v>cu. m.</v>
          </cell>
          <cell r="D54">
            <v>1837.5</v>
          </cell>
          <cell r="E54">
            <v>0</v>
          </cell>
          <cell r="F54">
            <v>1750</v>
          </cell>
        </row>
        <row r="55">
          <cell r="A55">
            <v>4.15</v>
          </cell>
          <cell r="B55" t="str">
            <v>RMC w/o Pump, Delivered, 28 days, 3/4", 4000 psi</v>
          </cell>
          <cell r="C55" t="str">
            <v>cu. m.</v>
          </cell>
          <cell r="D55">
            <v>2299.5</v>
          </cell>
          <cell r="E55">
            <v>0</v>
          </cell>
          <cell r="F55">
            <v>2190</v>
          </cell>
        </row>
        <row r="56">
          <cell r="A56">
            <v>5</v>
          </cell>
          <cell r="B56" t="str">
            <v>Doors and Windows</v>
          </cell>
          <cell r="D56">
            <v>0</v>
          </cell>
          <cell r="E56">
            <v>0</v>
          </cell>
        </row>
        <row r="57">
          <cell r="A57" t="str">
            <v>5a</v>
          </cell>
          <cell r="B57" t="str">
            <v>Installation of Door</v>
          </cell>
          <cell r="C57" t="str">
            <v>sq.m.</v>
          </cell>
          <cell r="D57">
            <v>0</v>
          </cell>
          <cell r="E57">
            <v>99.03450000000001</v>
          </cell>
          <cell r="G57">
            <v>96.15</v>
          </cell>
        </row>
        <row r="58">
          <cell r="A58" t="str">
            <v>5b</v>
          </cell>
          <cell r="B58" t="str">
            <v>Installation of Door Lockset</v>
          </cell>
          <cell r="C58" t="str">
            <v>set</v>
          </cell>
          <cell r="D58">
            <v>0</v>
          </cell>
          <cell r="E58">
            <v>51.5</v>
          </cell>
          <cell r="G58">
            <v>50</v>
          </cell>
        </row>
        <row r="59">
          <cell r="A59" t="str">
            <v>5c</v>
          </cell>
          <cell r="B59" t="str">
            <v>Installation of Window Panel (Wood)</v>
          </cell>
          <cell r="C59" t="str">
            <v>sq.m.</v>
          </cell>
          <cell r="D59">
            <v>0</v>
          </cell>
          <cell r="E59">
            <v>108.7371</v>
          </cell>
          <cell r="G59">
            <v>105.57</v>
          </cell>
        </row>
        <row r="60">
          <cell r="A60" t="str">
            <v>5d</v>
          </cell>
          <cell r="B60" t="str">
            <v>Installation of Door/Window Jamb</v>
          </cell>
          <cell r="C60" t="str">
            <v>set</v>
          </cell>
          <cell r="D60">
            <v>0</v>
          </cell>
          <cell r="E60">
            <v>1369.9</v>
          </cell>
          <cell r="G60">
            <v>1330</v>
          </cell>
        </row>
        <row r="61">
          <cell r="A61" t="str">
            <v>5e</v>
          </cell>
          <cell r="B61" t="str">
            <v>Removal of Door/Window jamb</v>
          </cell>
          <cell r="C61" t="str">
            <v>m</v>
          </cell>
          <cell r="D61">
            <v>0</v>
          </cell>
          <cell r="E61">
            <v>5.2839</v>
          </cell>
          <cell r="G61">
            <v>5.13</v>
          </cell>
        </row>
        <row r="62">
          <cell r="A62" t="str">
            <v>5f</v>
          </cell>
          <cell r="B62" t="str">
            <v>Repair of Door/Window Jamb</v>
          </cell>
          <cell r="C62" t="str">
            <v>bd. ft.</v>
          </cell>
          <cell r="D62">
            <v>0</v>
          </cell>
          <cell r="E62">
            <v>20.5588</v>
          </cell>
          <cell r="G62">
            <v>19.96</v>
          </cell>
        </row>
        <row r="63">
          <cell r="A63" t="str">
            <v>5g</v>
          </cell>
          <cell r="B63" t="str">
            <v>Installation of Door/Window Jamb</v>
          </cell>
          <cell r="C63" t="str">
            <v>bd. ft.</v>
          </cell>
          <cell r="D63">
            <v>0</v>
          </cell>
          <cell r="E63">
            <v>17.8808</v>
          </cell>
          <cell r="G63">
            <v>17.36</v>
          </cell>
        </row>
        <row r="64">
          <cell r="A64" t="str">
            <v>5h</v>
          </cell>
          <cell r="B64" t="str">
            <v>Removal of Door</v>
          </cell>
          <cell r="C64" t="str">
            <v>sq. m.</v>
          </cell>
          <cell r="D64">
            <v>0</v>
          </cell>
          <cell r="E64">
            <v>9.682</v>
          </cell>
          <cell r="G64">
            <v>9.4</v>
          </cell>
        </row>
        <row r="65">
          <cell r="A65" t="str">
            <v>5i</v>
          </cell>
          <cell r="B65" t="str">
            <v>Removal Window Frame w/ Blades</v>
          </cell>
          <cell r="C65" t="str">
            <v>sq. m.</v>
          </cell>
          <cell r="D65">
            <v>0</v>
          </cell>
          <cell r="E65">
            <v>9.682</v>
          </cell>
          <cell r="G65">
            <v>9.4</v>
          </cell>
        </row>
        <row r="66">
          <cell r="A66" t="str">
            <v>5j</v>
          </cell>
          <cell r="B66" t="str">
            <v>Fab. &amp; Inst. of Steel Casement w/ Grill</v>
          </cell>
          <cell r="C66" t="str">
            <v>sq.m.</v>
          </cell>
          <cell r="D66">
            <v>0</v>
          </cell>
          <cell r="E66">
            <v>443.312</v>
          </cell>
          <cell r="G66">
            <v>430.4</v>
          </cell>
        </row>
        <row r="67">
          <cell r="A67" t="str">
            <v>5k</v>
          </cell>
          <cell r="B67" t="str">
            <v>Fab. &amp; Inst. of Steel Casement w/o Grill</v>
          </cell>
          <cell r="C67" t="str">
            <v>sq.m.</v>
          </cell>
          <cell r="D67">
            <v>0</v>
          </cell>
          <cell r="E67">
            <v>376.8152</v>
          </cell>
          <cell r="G67">
            <v>365.84</v>
          </cell>
        </row>
        <row r="68">
          <cell r="A68">
            <v>5.01</v>
          </cell>
          <cell r="B68" t="str">
            <v>Flush Door, 0.60m x 2.10m (1-Face)</v>
          </cell>
          <cell r="C68" t="str">
            <v>pc.</v>
          </cell>
          <cell r="D68">
            <v>945</v>
          </cell>
          <cell r="E68">
            <v>0</v>
          </cell>
          <cell r="F68">
            <v>900</v>
          </cell>
        </row>
        <row r="69">
          <cell r="A69">
            <v>5.02</v>
          </cell>
          <cell r="B69" t="str">
            <v>Flush Door, 0.70m x 2.10m (1-Face)</v>
          </cell>
          <cell r="C69" t="str">
            <v>pc.</v>
          </cell>
          <cell r="D69">
            <v>997.5</v>
          </cell>
          <cell r="E69">
            <v>0</v>
          </cell>
          <cell r="F69">
            <v>950</v>
          </cell>
        </row>
        <row r="70">
          <cell r="A70">
            <v>5.03</v>
          </cell>
          <cell r="B70" t="str">
            <v>Flush Door, 0.80m x 2.10m, Plain</v>
          </cell>
          <cell r="C70" t="str">
            <v>pc.</v>
          </cell>
          <cell r="D70">
            <v>997.5</v>
          </cell>
          <cell r="E70">
            <v>0</v>
          </cell>
          <cell r="F70">
            <v>950</v>
          </cell>
        </row>
        <row r="71">
          <cell r="A71">
            <v>5.04</v>
          </cell>
          <cell r="B71" t="str">
            <v>Flush Door, 0.90m x 2.10m, Plain</v>
          </cell>
          <cell r="C71" t="str">
            <v>pc.</v>
          </cell>
          <cell r="D71">
            <v>840</v>
          </cell>
          <cell r="E71">
            <v>0</v>
          </cell>
          <cell r="F71">
            <v>800</v>
          </cell>
        </row>
        <row r="72">
          <cell r="A72">
            <v>5.05</v>
          </cell>
          <cell r="B72" t="str">
            <v>Flush Door, 0.90m x 2.10m, (1-Face)</v>
          </cell>
          <cell r="C72" t="str">
            <v>pc.</v>
          </cell>
          <cell r="D72">
            <v>1575</v>
          </cell>
          <cell r="E72">
            <v>0</v>
          </cell>
          <cell r="F72">
            <v>1500</v>
          </cell>
        </row>
        <row r="73">
          <cell r="A73">
            <v>5.06</v>
          </cell>
          <cell r="B73" t="str">
            <v>Window Steel Frame w/ grill</v>
          </cell>
          <cell r="C73" t="str">
            <v>sq. ft.</v>
          </cell>
          <cell r="D73">
            <v>94.5</v>
          </cell>
          <cell r="E73">
            <v>0</v>
          </cell>
          <cell r="F73">
            <v>90</v>
          </cell>
        </row>
        <row r="74">
          <cell r="A74">
            <v>5.07</v>
          </cell>
          <cell r="B74" t="str">
            <v>Window Steel Frame w/o grill</v>
          </cell>
          <cell r="C74" t="str">
            <v>sq. ft.</v>
          </cell>
          <cell r="D74">
            <v>78.75</v>
          </cell>
          <cell r="E74">
            <v>0</v>
          </cell>
          <cell r="F74">
            <v>75</v>
          </cell>
        </row>
        <row r="75">
          <cell r="A75">
            <v>5.08</v>
          </cell>
          <cell r="B75" t="str">
            <v>Window Frame w/ Jalousies</v>
          </cell>
          <cell r="C75" t="str">
            <v>sq. m.</v>
          </cell>
          <cell r="D75">
            <v>958.6500000000001</v>
          </cell>
          <cell r="E75">
            <v>0</v>
          </cell>
          <cell r="F75">
            <v>913</v>
          </cell>
        </row>
        <row r="76">
          <cell r="A76">
            <v>5.09</v>
          </cell>
          <cell r="B76" t="str">
            <v>Window Panel (Wood)</v>
          </cell>
          <cell r="C76" t="str">
            <v>sq. m.</v>
          </cell>
          <cell r="D76">
            <v>619.5</v>
          </cell>
          <cell r="E76">
            <v>0</v>
          </cell>
          <cell r="F76">
            <v>590</v>
          </cell>
        </row>
        <row r="77">
          <cell r="A77">
            <v>5.1</v>
          </cell>
          <cell r="B77" t="str">
            <v>Installation of Windows Grill</v>
          </cell>
          <cell r="C77" t="str">
            <v>kg.</v>
          </cell>
          <cell r="D77">
            <v>0</v>
          </cell>
          <cell r="E77">
            <v>6.695</v>
          </cell>
          <cell r="G77">
            <v>6.5</v>
          </cell>
        </row>
        <row r="78">
          <cell r="A78">
            <v>5.11</v>
          </cell>
          <cell r="B78" t="str">
            <v>Panel Door</v>
          </cell>
          <cell r="C78" t="str">
            <v>pc.</v>
          </cell>
          <cell r="D78">
            <v>2940</v>
          </cell>
          <cell r="E78">
            <v>0</v>
          </cell>
          <cell r="F78">
            <v>2800</v>
          </cell>
        </row>
        <row r="79">
          <cell r="A79">
            <v>5.12</v>
          </cell>
          <cell r="B79" t="str">
            <v>Steel Casement w/ Grill</v>
          </cell>
          <cell r="C79" t="str">
            <v>sq.m.</v>
          </cell>
          <cell r="D79">
            <v>677.8800000000001</v>
          </cell>
          <cell r="E79">
            <v>0</v>
          </cell>
          <cell r="F79">
            <v>645.6</v>
          </cell>
        </row>
        <row r="80">
          <cell r="A80">
            <v>5.13</v>
          </cell>
          <cell r="B80" t="str">
            <v>Steel Casement w/o Grill</v>
          </cell>
          <cell r="C80" t="str">
            <v>sq.m.</v>
          </cell>
          <cell r="D80">
            <v>575.9879999999999</v>
          </cell>
          <cell r="E80">
            <v>0</v>
          </cell>
          <cell r="F80">
            <v>548.56</v>
          </cell>
        </row>
        <row r="81">
          <cell r="A81">
            <v>6</v>
          </cell>
          <cell r="B81" t="str">
            <v>Electrical Fixtures</v>
          </cell>
          <cell r="D81">
            <v>0</v>
          </cell>
          <cell r="E81">
            <v>0</v>
          </cell>
        </row>
        <row r="82">
          <cell r="A82">
            <v>6.01</v>
          </cell>
          <cell r="B82" t="str">
            <v>Bulb, 15   Watts</v>
          </cell>
          <cell r="C82" t="str">
            <v>pc.</v>
          </cell>
          <cell r="D82">
            <v>18.900000000000002</v>
          </cell>
          <cell r="E82">
            <v>0</v>
          </cell>
          <cell r="F82">
            <v>18</v>
          </cell>
          <cell r="L82" t="str">
            <v/>
          </cell>
        </row>
        <row r="83">
          <cell r="A83">
            <v>6.02</v>
          </cell>
          <cell r="B83" t="str">
            <v>Bulb, 75   Watts</v>
          </cell>
          <cell r="C83" t="str">
            <v>pc.</v>
          </cell>
          <cell r="D83">
            <v>26.25</v>
          </cell>
          <cell r="E83">
            <v>0</v>
          </cell>
          <cell r="F83">
            <v>25</v>
          </cell>
        </row>
        <row r="84">
          <cell r="A84">
            <v>6.03</v>
          </cell>
          <cell r="B84" t="str">
            <v>Bulb, 100 Watts</v>
          </cell>
          <cell r="C84" t="str">
            <v>pc.</v>
          </cell>
          <cell r="D84">
            <v>36.75</v>
          </cell>
          <cell r="E84">
            <v>0</v>
          </cell>
          <cell r="F84">
            <v>35</v>
          </cell>
        </row>
        <row r="85">
          <cell r="A85">
            <v>6.04</v>
          </cell>
          <cell r="B85" t="str">
            <v>Flourescent Lamp, 20 Watts</v>
          </cell>
          <cell r="C85" t="str">
            <v>pc.</v>
          </cell>
          <cell r="D85">
            <v>57.75</v>
          </cell>
          <cell r="E85">
            <v>0</v>
          </cell>
          <cell r="F85">
            <v>55</v>
          </cell>
        </row>
        <row r="86">
          <cell r="A86">
            <v>6.05</v>
          </cell>
          <cell r="B86" t="str">
            <v>Flourescent Lamp, 40 Watts</v>
          </cell>
          <cell r="C86" t="str">
            <v>pc.</v>
          </cell>
          <cell r="D86">
            <v>68.25</v>
          </cell>
          <cell r="E86">
            <v>0</v>
          </cell>
          <cell r="F86">
            <v>65</v>
          </cell>
          <cell r="L86" t="str">
            <v/>
          </cell>
        </row>
        <row r="87">
          <cell r="A87">
            <v>6.06</v>
          </cell>
          <cell r="B87" t="str">
            <v>Flourescent Housing/Base, 40 Watts (Single)</v>
          </cell>
          <cell r="C87" t="str">
            <v>set</v>
          </cell>
          <cell r="D87">
            <v>262.5</v>
          </cell>
          <cell r="E87">
            <v>0</v>
          </cell>
          <cell r="F87">
            <v>250</v>
          </cell>
        </row>
        <row r="88">
          <cell r="A88">
            <v>6.07</v>
          </cell>
          <cell r="B88" t="str">
            <v>Flourescent Housing/Base, 40 Watts (Double)</v>
          </cell>
          <cell r="C88" t="str">
            <v>set</v>
          </cell>
          <cell r="D88">
            <v>409.5</v>
          </cell>
          <cell r="E88">
            <v>0</v>
          </cell>
          <cell r="F88">
            <v>390</v>
          </cell>
        </row>
        <row r="89">
          <cell r="A89">
            <v>7</v>
          </cell>
          <cell r="B89" t="str">
            <v>Electrical Rough-ins</v>
          </cell>
          <cell r="D89">
            <v>0</v>
          </cell>
          <cell r="E89">
            <v>0</v>
          </cell>
        </row>
        <row r="90">
          <cell r="A90">
            <v>7.01</v>
          </cell>
          <cell r="B90" t="str">
            <v>Junction Box Metal, 4" x 4"</v>
          </cell>
          <cell r="C90" t="str">
            <v>pc.</v>
          </cell>
          <cell r="D90">
            <v>12.600000000000001</v>
          </cell>
          <cell r="E90">
            <v>0</v>
          </cell>
          <cell r="F90">
            <v>12</v>
          </cell>
        </row>
        <row r="91">
          <cell r="A91">
            <v>7.02</v>
          </cell>
          <cell r="B91" t="str">
            <v>Utility Box Metal, 2" x 4"</v>
          </cell>
          <cell r="C91" t="str">
            <v>pc.</v>
          </cell>
          <cell r="D91">
            <v>12.600000000000001</v>
          </cell>
          <cell r="E91">
            <v>0</v>
          </cell>
          <cell r="F91">
            <v>12</v>
          </cell>
        </row>
        <row r="92">
          <cell r="A92">
            <v>7.03</v>
          </cell>
          <cell r="B92" t="str">
            <v>Cutout Box w/ Cover, 3" x 5" x 8"</v>
          </cell>
          <cell r="C92" t="str">
            <v>pc.</v>
          </cell>
          <cell r="D92">
            <v>63</v>
          </cell>
          <cell r="E92">
            <v>0</v>
          </cell>
          <cell r="F92">
            <v>60</v>
          </cell>
        </row>
        <row r="93">
          <cell r="A93">
            <v>7.04</v>
          </cell>
          <cell r="B93" t="str">
            <v>1-Gang Plate Cover (Veto Brand)</v>
          </cell>
          <cell r="C93" t="str">
            <v>pc.</v>
          </cell>
          <cell r="D93">
            <v>15.75</v>
          </cell>
          <cell r="E93">
            <v>0</v>
          </cell>
          <cell r="F93">
            <v>15</v>
          </cell>
        </row>
        <row r="94">
          <cell r="A94">
            <v>7.05</v>
          </cell>
          <cell r="B94" t="str">
            <v>2-Gang Plate Cover (Veto Brand)</v>
          </cell>
          <cell r="C94" t="str">
            <v>pc.</v>
          </cell>
          <cell r="D94">
            <v>15.75</v>
          </cell>
          <cell r="E94">
            <v>0</v>
          </cell>
          <cell r="F94">
            <v>15</v>
          </cell>
        </row>
        <row r="95">
          <cell r="A95">
            <v>7.06</v>
          </cell>
          <cell r="B95" t="str">
            <v>Conduit Elbow, 1" dia.</v>
          </cell>
          <cell r="C95" t="str">
            <v>pc.</v>
          </cell>
          <cell r="D95">
            <v>51.45</v>
          </cell>
          <cell r="E95">
            <v>0</v>
          </cell>
          <cell r="F95">
            <v>49</v>
          </cell>
        </row>
        <row r="96">
          <cell r="A96">
            <v>7.07</v>
          </cell>
          <cell r="B96" t="str">
            <v>Convenience Outlet, Duplex</v>
          </cell>
          <cell r="C96" t="str">
            <v>pc.</v>
          </cell>
          <cell r="D96">
            <v>56.7</v>
          </cell>
          <cell r="E96">
            <v>0</v>
          </cell>
          <cell r="F96">
            <v>54</v>
          </cell>
        </row>
        <row r="97">
          <cell r="A97">
            <v>7.08</v>
          </cell>
          <cell r="B97" t="str">
            <v>Porcelain Receptacle, 2" dia.</v>
          </cell>
          <cell r="C97" t="str">
            <v>pc.</v>
          </cell>
          <cell r="D97">
            <v>10.5</v>
          </cell>
          <cell r="E97">
            <v>0</v>
          </cell>
          <cell r="F97">
            <v>10</v>
          </cell>
        </row>
        <row r="98">
          <cell r="A98">
            <v>7.09</v>
          </cell>
          <cell r="B98" t="str">
            <v>Safety Switch, Flush type</v>
          </cell>
          <cell r="C98" t="str">
            <v>pc.</v>
          </cell>
          <cell r="D98">
            <v>420</v>
          </cell>
          <cell r="E98">
            <v>0</v>
          </cell>
          <cell r="F98">
            <v>400</v>
          </cell>
        </row>
        <row r="99">
          <cell r="A99">
            <v>7.1</v>
          </cell>
          <cell r="B99" t="str">
            <v>Switch Outlet, Flush type</v>
          </cell>
          <cell r="C99" t="str">
            <v>pc.</v>
          </cell>
          <cell r="D99">
            <v>52.5</v>
          </cell>
          <cell r="E99">
            <v>0</v>
          </cell>
          <cell r="F99">
            <v>50</v>
          </cell>
        </row>
        <row r="100">
          <cell r="A100">
            <v>7.11</v>
          </cell>
          <cell r="B100" t="str">
            <v>Weather-proof Outlet, Double (Eagle)</v>
          </cell>
          <cell r="C100" t="str">
            <v>pc.</v>
          </cell>
          <cell r="D100">
            <v>173.25</v>
          </cell>
          <cell r="E100">
            <v>0</v>
          </cell>
          <cell r="F100">
            <v>165</v>
          </cell>
        </row>
        <row r="101">
          <cell r="A101">
            <v>7.12</v>
          </cell>
          <cell r="B101" t="str">
            <v>Weather-proof Outlet, Single (Eagle)</v>
          </cell>
          <cell r="C101" t="str">
            <v>pc.</v>
          </cell>
          <cell r="D101">
            <v>157.5</v>
          </cell>
          <cell r="E101">
            <v>0</v>
          </cell>
          <cell r="F101">
            <v>150</v>
          </cell>
        </row>
        <row r="102">
          <cell r="A102">
            <v>7.13</v>
          </cell>
          <cell r="B102" t="str">
            <v>THW Wire # 4, 22 mm2</v>
          </cell>
          <cell r="C102" t="str">
            <v>l-m</v>
          </cell>
          <cell r="D102">
            <v>31.5</v>
          </cell>
          <cell r="E102">
            <v>0</v>
          </cell>
          <cell r="F102">
            <v>30</v>
          </cell>
        </row>
        <row r="103">
          <cell r="A103">
            <v>7.14</v>
          </cell>
          <cell r="B103" t="str">
            <v>THW Wire # 12, 3.5 mm2</v>
          </cell>
          <cell r="C103" t="str">
            <v>roll</v>
          </cell>
          <cell r="D103">
            <v>1417.5</v>
          </cell>
          <cell r="E103">
            <v>0</v>
          </cell>
          <cell r="F103">
            <v>1350</v>
          </cell>
          <cell r="L103" t="str">
            <v/>
          </cell>
        </row>
        <row r="104">
          <cell r="A104">
            <v>7.15</v>
          </cell>
          <cell r="B104" t="str">
            <v>Bare Copper Wire, 5.5 mm2</v>
          </cell>
          <cell r="C104" t="str">
            <v>l-m</v>
          </cell>
          <cell r="D104">
            <v>5.25</v>
          </cell>
          <cell r="E104">
            <v>0</v>
          </cell>
          <cell r="F104">
            <v>5</v>
          </cell>
        </row>
        <row r="105">
          <cell r="A105">
            <v>7.16</v>
          </cell>
          <cell r="B105" t="str">
            <v>Grounding Rod, 3 m x 20 mm dia.</v>
          </cell>
          <cell r="C105" t="str">
            <v>pc.</v>
          </cell>
          <cell r="D105">
            <v>157.5</v>
          </cell>
          <cell r="E105">
            <v>0</v>
          </cell>
          <cell r="F105">
            <v>150</v>
          </cell>
          <cell r="G105" t="str">
            <v/>
          </cell>
        </row>
        <row r="106">
          <cell r="A106">
            <v>7.17</v>
          </cell>
          <cell r="B106" t="str">
            <v>RSC, 25 mm dia.</v>
          </cell>
          <cell r="C106" t="str">
            <v>pc.</v>
          </cell>
          <cell r="D106">
            <v>141.75</v>
          </cell>
          <cell r="E106">
            <v>0</v>
          </cell>
          <cell r="F106">
            <v>135</v>
          </cell>
        </row>
        <row r="107">
          <cell r="A107">
            <v>7.18</v>
          </cell>
          <cell r="B107" t="str">
            <v>Single Pole Switch</v>
          </cell>
          <cell r="C107" t="str">
            <v>pc.</v>
          </cell>
          <cell r="D107">
            <v>15.75</v>
          </cell>
          <cell r="E107">
            <v>0</v>
          </cell>
          <cell r="F107">
            <v>15</v>
          </cell>
        </row>
        <row r="108">
          <cell r="A108">
            <v>7.19</v>
          </cell>
          <cell r="B108" t="str">
            <v>Panel Board (4-Branches)</v>
          </cell>
          <cell r="C108" t="str">
            <v>set</v>
          </cell>
          <cell r="D108">
            <v>367.5</v>
          </cell>
          <cell r="E108">
            <v>0</v>
          </cell>
          <cell r="F108">
            <v>350</v>
          </cell>
        </row>
        <row r="109">
          <cell r="A109">
            <v>7.2</v>
          </cell>
          <cell r="B109" t="str">
            <v>Circuit Breaker, 100A, 230V</v>
          </cell>
          <cell r="C109" t="str">
            <v>set</v>
          </cell>
          <cell r="D109">
            <v>525</v>
          </cell>
          <cell r="E109">
            <v>0</v>
          </cell>
          <cell r="F109">
            <v>500</v>
          </cell>
          <cell r="L109" t="str">
            <v/>
          </cell>
        </row>
        <row r="110">
          <cell r="A110">
            <v>7.21</v>
          </cell>
          <cell r="B110" t="str">
            <v>Circuit Breaker, 20A, 230V</v>
          </cell>
          <cell r="C110" t="str">
            <v>set</v>
          </cell>
          <cell r="D110">
            <v>262.5</v>
          </cell>
          <cell r="E110">
            <v>0</v>
          </cell>
          <cell r="F110">
            <v>250</v>
          </cell>
        </row>
        <row r="111">
          <cell r="A111">
            <v>7.22</v>
          </cell>
          <cell r="B111" t="str">
            <v>Entrance Cap</v>
          </cell>
          <cell r="C111" t="str">
            <v>pc.</v>
          </cell>
          <cell r="D111">
            <v>52.5</v>
          </cell>
          <cell r="E111">
            <v>0</v>
          </cell>
          <cell r="F111">
            <v>50</v>
          </cell>
          <cell r="G111" t="str">
            <v/>
          </cell>
        </row>
        <row r="112">
          <cell r="A112">
            <v>7.23</v>
          </cell>
          <cell r="B112" t="str">
            <v>Electrical Tape</v>
          </cell>
          <cell r="C112" t="str">
            <v>pc.</v>
          </cell>
          <cell r="D112">
            <v>31.5</v>
          </cell>
          <cell r="E112">
            <v>0</v>
          </cell>
          <cell r="F112">
            <v>30</v>
          </cell>
        </row>
        <row r="113">
          <cell r="A113">
            <v>7.24</v>
          </cell>
          <cell r="B113" t="str">
            <v>Electrical Installation per Outlet</v>
          </cell>
          <cell r="C113" t="str">
            <v>set</v>
          </cell>
          <cell r="D113">
            <v>0</v>
          </cell>
          <cell r="E113">
            <v>206</v>
          </cell>
          <cell r="G113">
            <v>200</v>
          </cell>
        </row>
        <row r="114">
          <cell r="A114">
            <v>7.25</v>
          </cell>
          <cell r="B114" t="str">
            <v>Electrical Installation per Safety Switch</v>
          </cell>
          <cell r="C114" t="str">
            <v>set</v>
          </cell>
          <cell r="D114">
            <v>0</v>
          </cell>
          <cell r="E114">
            <v>515</v>
          </cell>
          <cell r="G114">
            <v>500</v>
          </cell>
        </row>
        <row r="115">
          <cell r="A115">
            <v>8</v>
          </cell>
          <cell r="B115" t="str">
            <v>Filling Materials</v>
          </cell>
          <cell r="D115">
            <v>0</v>
          </cell>
          <cell r="E115">
            <v>0</v>
          </cell>
          <cell r="G115" t="str">
            <v/>
          </cell>
        </row>
        <row r="116">
          <cell r="A116">
            <v>8.01</v>
          </cell>
          <cell r="B116" t="str">
            <v>Escombro</v>
          </cell>
          <cell r="C116" t="str">
            <v>cu. m.</v>
          </cell>
          <cell r="D116">
            <v>315</v>
          </cell>
          <cell r="E116">
            <v>0</v>
          </cell>
          <cell r="F116">
            <v>300</v>
          </cell>
        </row>
        <row r="117">
          <cell r="A117">
            <v>9</v>
          </cell>
          <cell r="B117" t="str">
            <v>Glass &amp; Glazing</v>
          </cell>
          <cell r="D117">
            <v>0</v>
          </cell>
          <cell r="E117">
            <v>0</v>
          </cell>
        </row>
        <row r="118">
          <cell r="A118" t="str">
            <v>9a</v>
          </cell>
          <cell r="B118" t="str">
            <v>Installation of fixed glass window</v>
          </cell>
          <cell r="C118" t="str">
            <v>sq. m.</v>
          </cell>
          <cell r="D118">
            <v>0</v>
          </cell>
          <cell r="E118">
            <v>88.6418</v>
          </cell>
          <cell r="G118">
            <v>86.06</v>
          </cell>
        </row>
        <row r="119">
          <cell r="A119">
            <v>9.01</v>
          </cell>
          <cell r="B119" t="str">
            <v>Clear Glass, 2mm x 405mm x 510mm</v>
          </cell>
          <cell r="C119" t="str">
            <v>pc.</v>
          </cell>
          <cell r="D119">
            <v>36.75</v>
          </cell>
          <cell r="E119">
            <v>0</v>
          </cell>
          <cell r="F119">
            <v>35</v>
          </cell>
          <cell r="G119" t="str">
            <v/>
          </cell>
        </row>
        <row r="120">
          <cell r="A120">
            <v>9.02</v>
          </cell>
          <cell r="B120" t="str">
            <v>Clear Glass, 3mm x 405mm x 915mm</v>
          </cell>
          <cell r="C120" t="str">
            <v>pc.</v>
          </cell>
          <cell r="D120">
            <v>168</v>
          </cell>
          <cell r="E120">
            <v>0</v>
          </cell>
          <cell r="F120">
            <v>160</v>
          </cell>
        </row>
        <row r="121">
          <cell r="A121">
            <v>9.03</v>
          </cell>
          <cell r="B121" t="str">
            <v>Clear Glass, 3mm x 610mm x 1220mm</v>
          </cell>
          <cell r="C121" t="str">
            <v>pc.</v>
          </cell>
          <cell r="D121">
            <v>0</v>
          </cell>
          <cell r="E121">
            <v>0</v>
          </cell>
        </row>
        <row r="122">
          <cell r="A122">
            <v>9.04</v>
          </cell>
          <cell r="B122" t="str">
            <v>Clear Glass, 5.5mm x 1220mm x 1525mm</v>
          </cell>
          <cell r="C122" t="str">
            <v>pc.</v>
          </cell>
          <cell r="D122">
            <v>603.75</v>
          </cell>
          <cell r="E122">
            <v>0</v>
          </cell>
          <cell r="F122">
            <v>575</v>
          </cell>
        </row>
        <row r="123">
          <cell r="A123">
            <v>9.05</v>
          </cell>
          <cell r="B123" t="str">
            <v>Clear Glass, 5.5mm x 1220mm x 2135mm</v>
          </cell>
          <cell r="C123" t="str">
            <v>pc.</v>
          </cell>
          <cell r="D123">
            <v>31.5</v>
          </cell>
          <cell r="E123">
            <v>0</v>
          </cell>
          <cell r="F123">
            <v>30</v>
          </cell>
          <cell r="G123" t="str">
            <v/>
          </cell>
        </row>
        <row r="124">
          <cell r="A124">
            <v>9.06</v>
          </cell>
          <cell r="B124" t="str">
            <v>Clear Glass, 5mm x 1220mm x 1200mm</v>
          </cell>
          <cell r="C124" t="str">
            <v>pc.</v>
          </cell>
          <cell r="D124">
            <v>437.85</v>
          </cell>
          <cell r="E124">
            <v>0</v>
          </cell>
          <cell r="F124">
            <v>417</v>
          </cell>
        </row>
        <row r="125">
          <cell r="A125">
            <v>9.07</v>
          </cell>
          <cell r="B125" t="str">
            <v>Clear Glass Table, 6mm x 50mm x 100mm</v>
          </cell>
          <cell r="C125" t="str">
            <v>pc.</v>
          </cell>
          <cell r="D125">
            <v>89.25</v>
          </cell>
          <cell r="E125">
            <v>0</v>
          </cell>
          <cell r="F125">
            <v>85</v>
          </cell>
        </row>
        <row r="126">
          <cell r="A126">
            <v>9.08</v>
          </cell>
          <cell r="B126" t="str">
            <v>Clear Glass Window, 3mm x 50mm x 100mm</v>
          </cell>
          <cell r="C126" t="str">
            <v>pc.</v>
          </cell>
          <cell r="D126">
            <v>40.95</v>
          </cell>
          <cell r="E126">
            <v>0</v>
          </cell>
          <cell r="F126">
            <v>39</v>
          </cell>
        </row>
        <row r="127">
          <cell r="A127">
            <v>9.09</v>
          </cell>
          <cell r="B127" t="str">
            <v>Figured Glass (Ilang-Ilang) Jalousy, 5.5mm x 100mm x 915mm</v>
          </cell>
          <cell r="C127" t="str">
            <v>pc.</v>
          </cell>
          <cell r="D127">
            <v>31.5</v>
          </cell>
          <cell r="E127">
            <v>0</v>
          </cell>
          <cell r="F127">
            <v>30</v>
          </cell>
          <cell r="G127" t="str">
            <v/>
          </cell>
        </row>
        <row r="128">
          <cell r="A128">
            <v>9.1</v>
          </cell>
          <cell r="B128" t="str">
            <v>Figured Glass (Ilang-Ilang) Table, 5mm x 915mm x 1220mm</v>
          </cell>
          <cell r="C128" t="str">
            <v>pc.</v>
          </cell>
          <cell r="D128">
            <v>89.25</v>
          </cell>
          <cell r="E128">
            <v>0</v>
          </cell>
          <cell r="F128">
            <v>85</v>
          </cell>
        </row>
        <row r="129">
          <cell r="A129">
            <v>9.11</v>
          </cell>
          <cell r="B129" t="str">
            <v>Imported Bronze Float,   6mm</v>
          </cell>
          <cell r="C129" t="str">
            <v>sq. ft.</v>
          </cell>
          <cell r="D129">
            <v>42</v>
          </cell>
          <cell r="E129">
            <v>0</v>
          </cell>
          <cell r="F129">
            <v>40</v>
          </cell>
        </row>
        <row r="130">
          <cell r="A130">
            <v>9.12</v>
          </cell>
          <cell r="B130" t="str">
            <v>Imported Bronze Float, 10mm</v>
          </cell>
          <cell r="C130" t="str">
            <v>sq. ft.</v>
          </cell>
          <cell r="D130">
            <v>89.25</v>
          </cell>
          <cell r="E130">
            <v>0</v>
          </cell>
          <cell r="F130">
            <v>85</v>
          </cell>
        </row>
        <row r="131">
          <cell r="A131">
            <v>9.13</v>
          </cell>
          <cell r="B131" t="str">
            <v>Imported Bronze Float, 12mm</v>
          </cell>
          <cell r="C131" t="str">
            <v>sq. ft.</v>
          </cell>
          <cell r="D131">
            <v>105</v>
          </cell>
          <cell r="E131">
            <v>0</v>
          </cell>
          <cell r="F131">
            <v>100</v>
          </cell>
        </row>
        <row r="132">
          <cell r="A132">
            <v>9.14</v>
          </cell>
          <cell r="B132" t="str">
            <v>Imported Clear Float,   6mm</v>
          </cell>
          <cell r="C132" t="str">
            <v>sq. ft.</v>
          </cell>
          <cell r="D132">
            <v>36.75</v>
          </cell>
          <cell r="E132">
            <v>0</v>
          </cell>
          <cell r="F132">
            <v>35</v>
          </cell>
          <cell r="L132" t="str">
            <v/>
          </cell>
        </row>
        <row r="133">
          <cell r="A133">
            <v>9.15</v>
          </cell>
          <cell r="B133" t="str">
            <v>Imported Clear Float, 10mm</v>
          </cell>
          <cell r="C133" t="str">
            <v>sq. ft.</v>
          </cell>
          <cell r="D133">
            <v>78.75</v>
          </cell>
          <cell r="E133">
            <v>0</v>
          </cell>
          <cell r="F133">
            <v>75</v>
          </cell>
        </row>
        <row r="134">
          <cell r="A134">
            <v>9.16</v>
          </cell>
          <cell r="B134" t="str">
            <v>Imported Clear Float, 12mm</v>
          </cell>
          <cell r="C134" t="str">
            <v>sq. ft.</v>
          </cell>
          <cell r="D134">
            <v>105.315</v>
          </cell>
          <cell r="E134">
            <v>0</v>
          </cell>
          <cell r="F134">
            <v>100.3</v>
          </cell>
        </row>
        <row r="135">
          <cell r="A135">
            <v>9.17</v>
          </cell>
          <cell r="B135" t="str">
            <v>Imported Mirror (Plain), 6mm</v>
          </cell>
          <cell r="C135" t="str">
            <v>sq. ft.</v>
          </cell>
          <cell r="D135">
            <v>67.62</v>
          </cell>
          <cell r="E135">
            <v>0</v>
          </cell>
          <cell r="F135">
            <v>64.4</v>
          </cell>
        </row>
        <row r="136">
          <cell r="A136">
            <v>9.18</v>
          </cell>
          <cell r="B136" t="str">
            <v>Clear Glass, 3mm x 300mm x 900mm</v>
          </cell>
          <cell r="C136" t="str">
            <v>pc.</v>
          </cell>
          <cell r="D136">
            <v>122.85000000000001</v>
          </cell>
          <cell r="E136">
            <v>0</v>
          </cell>
          <cell r="F136">
            <v>117</v>
          </cell>
        </row>
        <row r="137">
          <cell r="A137">
            <v>9.19</v>
          </cell>
          <cell r="B137" t="str">
            <v>Clear Glass, 3mm x 300mm x 600mm</v>
          </cell>
          <cell r="C137" t="str">
            <v>pc.</v>
          </cell>
          <cell r="D137">
            <v>81.9</v>
          </cell>
          <cell r="E137">
            <v>0</v>
          </cell>
          <cell r="F137">
            <v>78</v>
          </cell>
        </row>
        <row r="138">
          <cell r="A138">
            <v>10</v>
          </cell>
          <cell r="B138" t="str">
            <v>Hardware</v>
          </cell>
          <cell r="D138">
            <v>0</v>
          </cell>
          <cell r="E138">
            <v>0</v>
          </cell>
        </row>
        <row r="139">
          <cell r="A139" t="str">
            <v>10a</v>
          </cell>
          <cell r="B139" t="str">
            <v>Installation of Welded Wire</v>
          </cell>
          <cell r="C139" t="str">
            <v>sq. m.</v>
          </cell>
          <cell r="D139">
            <v>0</v>
          </cell>
          <cell r="E139">
            <v>9.5069</v>
          </cell>
          <cell r="G139">
            <v>9.23</v>
          </cell>
        </row>
        <row r="140">
          <cell r="A140">
            <v>10.01</v>
          </cell>
          <cell r="B140" t="str">
            <v>Barbed Wire, 20 kgs/roll</v>
          </cell>
          <cell r="C140" t="str">
            <v>roll</v>
          </cell>
          <cell r="D140">
            <v>525</v>
          </cell>
          <cell r="E140">
            <v>0</v>
          </cell>
          <cell r="F140">
            <v>500</v>
          </cell>
        </row>
        <row r="141">
          <cell r="A141">
            <v>10.02</v>
          </cell>
          <cell r="B141" t="str">
            <v>Butt Hinges, 3" x 3"</v>
          </cell>
          <cell r="C141" t="str">
            <v>pc.</v>
          </cell>
          <cell r="D141">
            <v>18.900000000000002</v>
          </cell>
          <cell r="E141">
            <v>0</v>
          </cell>
          <cell r="F141">
            <v>18</v>
          </cell>
        </row>
        <row r="142">
          <cell r="A142">
            <v>10.03</v>
          </cell>
          <cell r="B142" t="str">
            <v>Butt Hinges, 4" x 4"</v>
          </cell>
          <cell r="C142" t="str">
            <v>pc.</v>
          </cell>
          <cell r="D142">
            <v>31.5</v>
          </cell>
          <cell r="E142">
            <v>0</v>
          </cell>
          <cell r="F142">
            <v>30</v>
          </cell>
        </row>
        <row r="143">
          <cell r="A143">
            <v>10.04</v>
          </cell>
          <cell r="B143" t="str">
            <v>Door Lockset (Alpha/epo), Bathroom</v>
          </cell>
          <cell r="C143" t="str">
            <v>set</v>
          </cell>
          <cell r="D143">
            <v>161.70000000000002</v>
          </cell>
          <cell r="E143">
            <v>0</v>
          </cell>
          <cell r="F143">
            <v>154</v>
          </cell>
        </row>
        <row r="144">
          <cell r="A144">
            <v>10.05</v>
          </cell>
          <cell r="B144" t="str">
            <v>Door Lockset (Alpha/epo), Bedroom</v>
          </cell>
          <cell r="C144" t="str">
            <v>set</v>
          </cell>
          <cell r="D144">
            <v>170.1</v>
          </cell>
          <cell r="E144">
            <v>0</v>
          </cell>
          <cell r="F144">
            <v>162</v>
          </cell>
        </row>
        <row r="145">
          <cell r="A145">
            <v>10.06</v>
          </cell>
          <cell r="B145" t="str">
            <v>Door Lockset (Alpha/epo), Entrance</v>
          </cell>
          <cell r="C145" t="str">
            <v>set</v>
          </cell>
          <cell r="D145">
            <v>173.25</v>
          </cell>
          <cell r="E145">
            <v>0</v>
          </cell>
          <cell r="F145">
            <v>165</v>
          </cell>
        </row>
        <row r="146">
          <cell r="A146">
            <v>10.07</v>
          </cell>
          <cell r="B146" t="str">
            <v>Door Lockset (Alpha Brand, Japan), Bedroom</v>
          </cell>
          <cell r="C146" t="str">
            <v>set</v>
          </cell>
          <cell r="D146">
            <v>225.75</v>
          </cell>
          <cell r="E146">
            <v>0</v>
          </cell>
          <cell r="F146">
            <v>215</v>
          </cell>
        </row>
        <row r="147">
          <cell r="A147">
            <v>10.08</v>
          </cell>
          <cell r="B147" t="str">
            <v>Door Lockset (Alpha Brand, Japan), Entrance</v>
          </cell>
          <cell r="C147" t="str">
            <v>set</v>
          </cell>
          <cell r="D147">
            <v>261.45</v>
          </cell>
          <cell r="E147">
            <v>0</v>
          </cell>
          <cell r="F147">
            <v>249</v>
          </cell>
        </row>
        <row r="148">
          <cell r="A148">
            <v>10.09</v>
          </cell>
          <cell r="B148" t="str">
            <v>Door Lockset (Kwikset Brand, US), Bathroom</v>
          </cell>
          <cell r="C148" t="str">
            <v>set</v>
          </cell>
          <cell r="D148">
            <v>787.5</v>
          </cell>
          <cell r="E148">
            <v>0</v>
          </cell>
          <cell r="F148">
            <v>750</v>
          </cell>
        </row>
        <row r="149">
          <cell r="A149">
            <v>10.1</v>
          </cell>
          <cell r="B149" t="str">
            <v>Formica, 4' x 8'</v>
          </cell>
          <cell r="C149" t="str">
            <v>pc.</v>
          </cell>
          <cell r="D149">
            <v>472.5</v>
          </cell>
          <cell r="E149">
            <v>0</v>
          </cell>
          <cell r="F149">
            <v>450</v>
          </cell>
        </row>
        <row r="150">
          <cell r="A150">
            <v>10.11</v>
          </cell>
          <cell r="B150" t="str">
            <v>G.I. Wire #16 </v>
          </cell>
          <cell r="C150" t="str">
            <v>kg.</v>
          </cell>
          <cell r="D150">
            <v>31.5</v>
          </cell>
          <cell r="E150">
            <v>0</v>
          </cell>
          <cell r="F150">
            <v>30</v>
          </cell>
        </row>
        <row r="151">
          <cell r="A151" t="str">
            <v>10.11a</v>
          </cell>
          <cell r="B151" t="str">
            <v>G.I. Wire #18</v>
          </cell>
          <cell r="C151" t="str">
            <v>kg.</v>
          </cell>
          <cell r="D151">
            <v>36.75</v>
          </cell>
          <cell r="E151">
            <v>0</v>
          </cell>
          <cell r="F151">
            <v>35</v>
          </cell>
        </row>
        <row r="152">
          <cell r="A152">
            <v>10.12</v>
          </cell>
          <cell r="B152" t="str">
            <v>Machine Bolts with STD Nuts &amp; Washers, 5/8" dia. x   7"</v>
          </cell>
          <cell r="C152" t="str">
            <v>pc.</v>
          </cell>
          <cell r="D152">
            <v>15.75</v>
          </cell>
          <cell r="E152">
            <v>0</v>
          </cell>
          <cell r="F152">
            <v>15</v>
          </cell>
        </row>
        <row r="153">
          <cell r="A153">
            <v>10.13</v>
          </cell>
          <cell r="B153" t="str">
            <v>Machine Bolts with STD Nuts &amp; Washers, 5/8" dia. x   8"</v>
          </cell>
          <cell r="C153" t="str">
            <v>pc.</v>
          </cell>
          <cell r="D153">
            <v>18.900000000000002</v>
          </cell>
          <cell r="E153">
            <v>0</v>
          </cell>
          <cell r="F153">
            <v>18</v>
          </cell>
        </row>
        <row r="154">
          <cell r="A154">
            <v>10.14</v>
          </cell>
          <cell r="B154" t="str">
            <v>Machine Bolts with STD Nuts &amp; Washers, 5/8" dia. x 10"</v>
          </cell>
          <cell r="C154" t="str">
            <v>pc.</v>
          </cell>
          <cell r="D154">
            <v>23.1</v>
          </cell>
          <cell r="E154">
            <v>0</v>
          </cell>
          <cell r="F154">
            <v>22</v>
          </cell>
        </row>
        <row r="155">
          <cell r="A155">
            <v>10.15</v>
          </cell>
          <cell r="B155" t="str">
            <v>Machine Bolts with STD Nuts &amp; Washers, 1/2" dia. x  7"</v>
          </cell>
          <cell r="C155" t="str">
            <v>pc.</v>
          </cell>
          <cell r="D155">
            <v>10.5</v>
          </cell>
          <cell r="E155">
            <v>0</v>
          </cell>
          <cell r="F155">
            <v>10</v>
          </cell>
        </row>
        <row r="156">
          <cell r="A156">
            <v>10.16</v>
          </cell>
          <cell r="B156" t="str">
            <v>Machine Bolts with STD Nuts &amp; Washers, 1/2" dia. x  8"</v>
          </cell>
          <cell r="C156" t="str">
            <v>pc.</v>
          </cell>
          <cell r="D156">
            <v>13.65</v>
          </cell>
          <cell r="E156">
            <v>0</v>
          </cell>
          <cell r="F156">
            <v>13</v>
          </cell>
        </row>
        <row r="157">
          <cell r="A157">
            <v>10.17</v>
          </cell>
          <cell r="B157" t="str">
            <v>Muriatic Acid</v>
          </cell>
          <cell r="C157" t="str">
            <v>bottle</v>
          </cell>
          <cell r="D157">
            <v>26.25</v>
          </cell>
          <cell r="E157">
            <v>0</v>
          </cell>
          <cell r="F157">
            <v>25</v>
          </cell>
        </row>
        <row r="158">
          <cell r="A158">
            <v>10.18</v>
          </cell>
          <cell r="B158" t="str">
            <v>Common Wire Nails, 1"</v>
          </cell>
          <cell r="C158" t="str">
            <v>kg.</v>
          </cell>
          <cell r="D158">
            <v>42</v>
          </cell>
          <cell r="E158">
            <v>0</v>
          </cell>
          <cell r="F158">
            <v>40</v>
          </cell>
        </row>
        <row r="159">
          <cell r="A159">
            <v>10.19</v>
          </cell>
          <cell r="B159" t="str">
            <v>Common Wire Nails, 2"</v>
          </cell>
          <cell r="C159" t="str">
            <v>kg.</v>
          </cell>
          <cell r="D159">
            <v>31.5</v>
          </cell>
          <cell r="E159">
            <v>0</v>
          </cell>
          <cell r="F159">
            <v>30</v>
          </cell>
        </row>
        <row r="160">
          <cell r="A160">
            <v>10.2</v>
          </cell>
          <cell r="B160" t="str">
            <v>Common Wire Nails, 3"</v>
          </cell>
          <cell r="C160" t="str">
            <v>kg.</v>
          </cell>
          <cell r="D160">
            <v>29.400000000000002</v>
          </cell>
          <cell r="E160">
            <v>0</v>
          </cell>
          <cell r="F160">
            <v>28</v>
          </cell>
        </row>
        <row r="161">
          <cell r="A161">
            <v>10.21</v>
          </cell>
          <cell r="B161" t="str">
            <v>Concrete Nails, 1"</v>
          </cell>
          <cell r="C161" t="str">
            <v>kg.</v>
          </cell>
          <cell r="D161">
            <v>68.25</v>
          </cell>
          <cell r="E161">
            <v>0</v>
          </cell>
          <cell r="F161">
            <v>65</v>
          </cell>
        </row>
        <row r="162">
          <cell r="A162">
            <v>10.22</v>
          </cell>
          <cell r="B162" t="str">
            <v>Concrete Nails, 2"</v>
          </cell>
          <cell r="C162" t="str">
            <v>kg.</v>
          </cell>
          <cell r="D162">
            <v>68.25</v>
          </cell>
          <cell r="E162">
            <v>0</v>
          </cell>
          <cell r="F162">
            <v>65</v>
          </cell>
        </row>
        <row r="163">
          <cell r="A163" t="str">
            <v>10.22a</v>
          </cell>
          <cell r="B163" t="str">
            <v>Concrete Nails, 3"</v>
          </cell>
          <cell r="C163" t="str">
            <v>kg.</v>
          </cell>
          <cell r="D163">
            <v>68.25</v>
          </cell>
          <cell r="E163">
            <v>0</v>
          </cell>
          <cell r="F163">
            <v>65</v>
          </cell>
        </row>
        <row r="164">
          <cell r="A164">
            <v>10.23</v>
          </cell>
          <cell r="B164" t="str">
            <v>Finishing Nails, 1"</v>
          </cell>
          <cell r="C164" t="str">
            <v>kg.</v>
          </cell>
          <cell r="D164">
            <v>36.75</v>
          </cell>
          <cell r="E164">
            <v>0</v>
          </cell>
          <cell r="F164">
            <v>35</v>
          </cell>
        </row>
        <row r="165">
          <cell r="A165">
            <v>10.24</v>
          </cell>
          <cell r="B165" t="str">
            <v>Finishing Nails, 2"</v>
          </cell>
          <cell r="C165" t="str">
            <v>kg.</v>
          </cell>
          <cell r="D165">
            <v>31.5</v>
          </cell>
          <cell r="E165">
            <v>0</v>
          </cell>
          <cell r="F165">
            <v>30</v>
          </cell>
        </row>
        <row r="166">
          <cell r="A166">
            <v>10.25</v>
          </cell>
          <cell r="B166" t="str">
            <v>Finishing Nails, 3"</v>
          </cell>
          <cell r="C166" t="str">
            <v>kg.</v>
          </cell>
          <cell r="D166">
            <v>31.5</v>
          </cell>
          <cell r="E166">
            <v>0</v>
          </cell>
          <cell r="F166">
            <v>30</v>
          </cell>
        </row>
        <row r="167">
          <cell r="A167">
            <v>10.26</v>
          </cell>
          <cell r="B167" t="str">
            <v>Nikolite</v>
          </cell>
          <cell r="C167" t="str">
            <v>pc.</v>
          </cell>
          <cell r="D167">
            <v>27.825000000000003</v>
          </cell>
          <cell r="E167">
            <v>0</v>
          </cell>
          <cell r="F167">
            <v>26.5</v>
          </cell>
        </row>
        <row r="168">
          <cell r="A168">
            <v>10.27</v>
          </cell>
          <cell r="B168" t="str">
            <v>PVC Cement</v>
          </cell>
          <cell r="C168" t="str">
            <v>can</v>
          </cell>
          <cell r="D168">
            <v>147</v>
          </cell>
          <cell r="E168">
            <v>0</v>
          </cell>
          <cell r="F168">
            <v>140</v>
          </cell>
        </row>
        <row r="169">
          <cell r="A169">
            <v>10.28</v>
          </cell>
          <cell r="B169" t="str">
            <v>Plastic Roof Cement, Master Brand</v>
          </cell>
          <cell r="C169" t="str">
            <v>gal.</v>
          </cell>
          <cell r="D169">
            <v>136.5</v>
          </cell>
          <cell r="E169">
            <v>0</v>
          </cell>
          <cell r="F169">
            <v>130</v>
          </cell>
        </row>
        <row r="170">
          <cell r="A170">
            <v>10.29</v>
          </cell>
          <cell r="B170" t="str">
            <v>Post Strap, 3/16" x 1-1/2" x 20"</v>
          </cell>
          <cell r="C170" t="str">
            <v>pc.</v>
          </cell>
          <cell r="D170">
            <v>47.25</v>
          </cell>
          <cell r="E170">
            <v>0</v>
          </cell>
          <cell r="F170">
            <v>45</v>
          </cell>
        </row>
        <row r="171">
          <cell r="A171">
            <v>10.3</v>
          </cell>
          <cell r="B171" t="str">
            <v>Umbrella Nails</v>
          </cell>
          <cell r="C171" t="str">
            <v>kg.</v>
          </cell>
          <cell r="D171">
            <v>52.5</v>
          </cell>
          <cell r="E171">
            <v>0</v>
          </cell>
          <cell r="F171">
            <v>50</v>
          </cell>
        </row>
        <row r="172">
          <cell r="A172">
            <v>10.31</v>
          </cell>
          <cell r="B172" t="str">
            <v>Rugby</v>
          </cell>
          <cell r="C172" t="str">
            <v>gal.</v>
          </cell>
          <cell r="D172">
            <v>36.75</v>
          </cell>
          <cell r="E172">
            <v>0</v>
          </cell>
          <cell r="F172">
            <v>35</v>
          </cell>
        </row>
        <row r="173">
          <cell r="A173">
            <v>10.32</v>
          </cell>
          <cell r="B173" t="str">
            <v>Teflon Tape</v>
          </cell>
          <cell r="C173" t="str">
            <v>pc.</v>
          </cell>
          <cell r="D173">
            <v>10.5</v>
          </cell>
          <cell r="E173">
            <v>0</v>
          </cell>
          <cell r="F173">
            <v>10</v>
          </cell>
        </row>
        <row r="174">
          <cell r="A174">
            <v>10.33</v>
          </cell>
          <cell r="B174" t="str">
            <v>Tie Rod, 6mm x 6m</v>
          </cell>
          <cell r="C174" t="str">
            <v>pc.</v>
          </cell>
          <cell r="D174">
            <v>29.400000000000002</v>
          </cell>
          <cell r="E174">
            <v>0</v>
          </cell>
          <cell r="F174">
            <v>28</v>
          </cell>
        </row>
        <row r="175">
          <cell r="A175">
            <v>10.34</v>
          </cell>
          <cell r="B175" t="str">
            <v>Turn Buckles, 1/2"</v>
          </cell>
          <cell r="C175" t="str">
            <v>pc.</v>
          </cell>
          <cell r="D175">
            <v>92.4</v>
          </cell>
          <cell r="E175">
            <v>0</v>
          </cell>
          <cell r="F175">
            <v>88</v>
          </cell>
        </row>
        <row r="176">
          <cell r="A176">
            <v>10.35</v>
          </cell>
          <cell r="B176" t="str">
            <v>Turn Buckles, 5/8"</v>
          </cell>
          <cell r="C176" t="str">
            <v>pc.</v>
          </cell>
          <cell r="D176">
            <v>94.5</v>
          </cell>
          <cell r="E176">
            <v>0</v>
          </cell>
          <cell r="F176">
            <v>90</v>
          </cell>
        </row>
        <row r="177">
          <cell r="A177">
            <v>10.36</v>
          </cell>
          <cell r="B177" t="str">
            <v>Turn Buckles, 3/4"</v>
          </cell>
          <cell r="C177" t="str">
            <v>pc.</v>
          </cell>
          <cell r="D177">
            <v>157.5</v>
          </cell>
          <cell r="E177">
            <v>0</v>
          </cell>
          <cell r="F177">
            <v>150</v>
          </cell>
        </row>
        <row r="178">
          <cell r="A178">
            <v>10.37</v>
          </cell>
          <cell r="B178" t="str">
            <v>Welding Rod</v>
          </cell>
          <cell r="C178" t="str">
            <v>kg.</v>
          </cell>
          <cell r="D178">
            <v>68.25</v>
          </cell>
          <cell r="E178">
            <v>0</v>
          </cell>
          <cell r="F178">
            <v>65</v>
          </cell>
        </row>
        <row r="179">
          <cell r="A179">
            <v>10.38</v>
          </cell>
          <cell r="B179" t="str">
            <v>Wood Glue</v>
          </cell>
          <cell r="C179" t="str">
            <v>pint</v>
          </cell>
          <cell r="D179">
            <v>36.75</v>
          </cell>
          <cell r="E179">
            <v>0</v>
          </cell>
          <cell r="F179">
            <v>35</v>
          </cell>
        </row>
        <row r="180">
          <cell r="A180">
            <v>10.39</v>
          </cell>
          <cell r="B180" t="str">
            <v>Welded Wire 1/2"x1/2"</v>
          </cell>
          <cell r="C180" t="str">
            <v>sq. m.</v>
          </cell>
          <cell r="D180">
            <v>45.9375</v>
          </cell>
          <cell r="E180">
            <v>0</v>
          </cell>
          <cell r="F180">
            <v>43.75</v>
          </cell>
        </row>
        <row r="181">
          <cell r="A181">
            <v>10.4</v>
          </cell>
          <cell r="B181" t="str">
            <v>Roof Sealant</v>
          </cell>
          <cell r="C181" t="str">
            <v>lit.</v>
          </cell>
          <cell r="D181">
            <v>157.5</v>
          </cell>
          <cell r="E181">
            <v>0</v>
          </cell>
          <cell r="F181">
            <v>150</v>
          </cell>
        </row>
        <row r="182">
          <cell r="A182">
            <v>10.41</v>
          </cell>
          <cell r="B182" t="str">
            <v>Wood Preservative</v>
          </cell>
          <cell r="C182" t="str">
            <v>unit</v>
          </cell>
          <cell r="D182">
            <v>294</v>
          </cell>
          <cell r="E182">
            <v>0</v>
          </cell>
          <cell r="F182">
            <v>280</v>
          </cell>
        </row>
        <row r="183">
          <cell r="A183">
            <v>10.42</v>
          </cell>
          <cell r="B183" t="str">
            <v>Teckscrew (21/2")</v>
          </cell>
          <cell r="C183" t="str">
            <v>pc.</v>
          </cell>
          <cell r="D183">
            <v>2.625</v>
          </cell>
          <cell r="E183">
            <v>0</v>
          </cell>
          <cell r="F183">
            <v>2.5</v>
          </cell>
        </row>
        <row r="184">
          <cell r="A184">
            <v>10.43</v>
          </cell>
          <cell r="B184" t="str">
            <v>Common Wire Nails, 4"</v>
          </cell>
          <cell r="C184" t="str">
            <v>kg.</v>
          </cell>
          <cell r="D184">
            <v>29.400000000000002</v>
          </cell>
          <cell r="E184">
            <v>0</v>
          </cell>
          <cell r="F184">
            <v>28</v>
          </cell>
        </row>
        <row r="185">
          <cell r="A185">
            <v>10.44</v>
          </cell>
          <cell r="B185" t="str">
            <v>Blind Rivets</v>
          </cell>
          <cell r="C185" t="str">
            <v>pc.</v>
          </cell>
          <cell r="D185">
            <v>0.525</v>
          </cell>
          <cell r="E185">
            <v>0</v>
          </cell>
          <cell r="F185">
            <v>0.5</v>
          </cell>
        </row>
        <row r="186">
          <cell r="A186">
            <v>10.45</v>
          </cell>
          <cell r="B186" t="str">
            <v>Paint Brush #1</v>
          </cell>
          <cell r="C186" t="str">
            <v>pc.</v>
          </cell>
          <cell r="D186">
            <v>15.75</v>
          </cell>
          <cell r="E186">
            <v>0</v>
          </cell>
          <cell r="F186">
            <v>15</v>
          </cell>
        </row>
        <row r="187">
          <cell r="A187">
            <v>10.46</v>
          </cell>
          <cell r="B187" t="str">
            <v>Paint Brush #2</v>
          </cell>
          <cell r="C187" t="str">
            <v>pc.</v>
          </cell>
          <cell r="D187">
            <v>26.25</v>
          </cell>
          <cell r="E187">
            <v>0</v>
          </cell>
          <cell r="F187">
            <v>25</v>
          </cell>
        </row>
        <row r="188">
          <cell r="A188">
            <v>10.47</v>
          </cell>
          <cell r="B188" t="str">
            <v>Paint Brush #3</v>
          </cell>
          <cell r="C188" t="str">
            <v>pc.</v>
          </cell>
          <cell r="D188">
            <v>36.75</v>
          </cell>
          <cell r="E188">
            <v>0</v>
          </cell>
          <cell r="F188">
            <v>35</v>
          </cell>
        </row>
        <row r="189">
          <cell r="A189">
            <v>10.48</v>
          </cell>
          <cell r="B189" t="str">
            <v>Paint Brush #4</v>
          </cell>
          <cell r="C189" t="str">
            <v>pc.</v>
          </cell>
          <cell r="D189">
            <v>47.25</v>
          </cell>
          <cell r="E189">
            <v>0</v>
          </cell>
          <cell r="F189">
            <v>45</v>
          </cell>
        </row>
        <row r="190">
          <cell r="A190">
            <v>10.49</v>
          </cell>
          <cell r="B190" t="str">
            <v>Roller Brush #6</v>
          </cell>
          <cell r="C190" t="str">
            <v>pc.</v>
          </cell>
          <cell r="D190">
            <v>68.25</v>
          </cell>
          <cell r="E190">
            <v>0</v>
          </cell>
          <cell r="F190">
            <v>65</v>
          </cell>
        </row>
        <row r="191">
          <cell r="A191">
            <v>10.5</v>
          </cell>
          <cell r="B191" t="str">
            <v>Roller Brush #7</v>
          </cell>
          <cell r="C191" t="str">
            <v>pc.</v>
          </cell>
          <cell r="D191">
            <v>78.75</v>
          </cell>
          <cell r="E191">
            <v>0</v>
          </cell>
          <cell r="F191">
            <v>75</v>
          </cell>
        </row>
        <row r="192">
          <cell r="A192">
            <v>10.51</v>
          </cell>
          <cell r="B192" t="str">
            <v>Sand Paper (100)</v>
          </cell>
          <cell r="C192" t="str">
            <v>pc.</v>
          </cell>
          <cell r="D192">
            <v>8.4</v>
          </cell>
          <cell r="E192">
            <v>0</v>
          </cell>
          <cell r="F192">
            <v>8</v>
          </cell>
        </row>
        <row r="193">
          <cell r="A193">
            <v>10.52</v>
          </cell>
          <cell r="B193" t="str">
            <v>Sand Paper (240)</v>
          </cell>
          <cell r="C193" t="str">
            <v>pc.</v>
          </cell>
          <cell r="D193">
            <v>8.4</v>
          </cell>
          <cell r="E193">
            <v>0</v>
          </cell>
          <cell r="F193">
            <v>8</v>
          </cell>
        </row>
        <row r="194">
          <cell r="A194">
            <v>10.53</v>
          </cell>
          <cell r="B194" t="str">
            <v>Spatula #2</v>
          </cell>
          <cell r="C194" t="str">
            <v>pair</v>
          </cell>
          <cell r="D194">
            <v>26.25</v>
          </cell>
          <cell r="E194">
            <v>0</v>
          </cell>
          <cell r="F194">
            <v>25</v>
          </cell>
        </row>
        <row r="195">
          <cell r="A195">
            <v>10.54</v>
          </cell>
          <cell r="B195" t="str">
            <v>Spatula #4</v>
          </cell>
          <cell r="C195" t="str">
            <v>pair</v>
          </cell>
          <cell r="D195">
            <v>31.5</v>
          </cell>
          <cell r="E195">
            <v>0</v>
          </cell>
          <cell r="F195">
            <v>30</v>
          </cell>
        </row>
        <row r="196">
          <cell r="A196">
            <v>10.55</v>
          </cell>
          <cell r="B196" t="str">
            <v>Paint Tray</v>
          </cell>
          <cell r="C196" t="str">
            <v>pc.</v>
          </cell>
          <cell r="D196">
            <v>157.5</v>
          </cell>
          <cell r="E196">
            <v>0</v>
          </cell>
          <cell r="F196">
            <v>150</v>
          </cell>
        </row>
        <row r="197">
          <cell r="A197">
            <v>10.56</v>
          </cell>
          <cell r="B197" t="str">
            <v>Stoffa</v>
          </cell>
          <cell r="C197" t="str">
            <v>kg.</v>
          </cell>
          <cell r="D197">
            <v>42</v>
          </cell>
          <cell r="E197">
            <v>0</v>
          </cell>
          <cell r="F197">
            <v>40</v>
          </cell>
        </row>
        <row r="198">
          <cell r="A198">
            <v>10.57</v>
          </cell>
          <cell r="B198" t="str">
            <v>Steel Brush #1</v>
          </cell>
          <cell r="C198" t="str">
            <v>pc.</v>
          </cell>
          <cell r="D198">
            <v>15.75</v>
          </cell>
          <cell r="E198">
            <v>0</v>
          </cell>
          <cell r="F198">
            <v>15</v>
          </cell>
        </row>
        <row r="199">
          <cell r="A199">
            <v>10.58</v>
          </cell>
          <cell r="B199" t="str">
            <v>Steel Brush #2</v>
          </cell>
          <cell r="C199" t="str">
            <v>pc.</v>
          </cell>
          <cell r="D199">
            <v>26.25</v>
          </cell>
          <cell r="E199">
            <v>0</v>
          </cell>
          <cell r="F199">
            <v>25</v>
          </cell>
        </row>
        <row r="200">
          <cell r="A200">
            <v>11</v>
          </cell>
          <cell r="B200" t="str">
            <v>Marble</v>
          </cell>
          <cell r="D200">
            <v>0</v>
          </cell>
          <cell r="E200">
            <v>0</v>
          </cell>
        </row>
        <row r="201">
          <cell r="A201">
            <v>12</v>
          </cell>
          <cell r="B201" t="str">
            <v>Others</v>
          </cell>
          <cell r="D201">
            <v>0</v>
          </cell>
          <cell r="E201">
            <v>0</v>
          </cell>
        </row>
        <row r="202">
          <cell r="A202">
            <v>12.01</v>
          </cell>
          <cell r="B202" t="str">
            <v>Cabinet Pull, Ordinary</v>
          </cell>
          <cell r="C202" t="str">
            <v>pc.</v>
          </cell>
          <cell r="D202">
            <v>10.5</v>
          </cell>
          <cell r="E202">
            <v>0</v>
          </cell>
          <cell r="F202">
            <v>10</v>
          </cell>
        </row>
        <row r="203">
          <cell r="A203">
            <v>12.02</v>
          </cell>
          <cell r="B203" t="str">
            <v>Roller Catches</v>
          </cell>
          <cell r="C203" t="str">
            <v>pc.</v>
          </cell>
          <cell r="D203">
            <v>5.25</v>
          </cell>
          <cell r="E203">
            <v>0</v>
          </cell>
          <cell r="F203">
            <v>5</v>
          </cell>
        </row>
        <row r="204">
          <cell r="A204">
            <v>12.03</v>
          </cell>
          <cell r="B204" t="str">
            <v>Bunker</v>
          </cell>
          <cell r="C204" t="str">
            <v>lit.</v>
          </cell>
          <cell r="D204">
            <v>4.977</v>
          </cell>
          <cell r="E204">
            <v>0</v>
          </cell>
          <cell r="F204">
            <v>4.74</v>
          </cell>
        </row>
        <row r="205">
          <cell r="A205">
            <v>12.04</v>
          </cell>
          <cell r="B205" t="str">
            <v>Diesel</v>
          </cell>
          <cell r="C205" t="str">
            <v>lit.</v>
          </cell>
          <cell r="D205">
            <v>9.491999999999999</v>
          </cell>
          <cell r="E205">
            <v>0</v>
          </cell>
          <cell r="F205">
            <v>9.04</v>
          </cell>
        </row>
        <row r="206">
          <cell r="A206">
            <v>12.05</v>
          </cell>
          <cell r="B206" t="str">
            <v>Gasoline, Premium</v>
          </cell>
          <cell r="C206" t="str">
            <v>lit.</v>
          </cell>
          <cell r="D206">
            <v>13.534500000000001</v>
          </cell>
          <cell r="E206">
            <v>0</v>
          </cell>
          <cell r="F206">
            <v>12.89</v>
          </cell>
        </row>
        <row r="207">
          <cell r="A207">
            <v>12.06</v>
          </cell>
          <cell r="B207" t="str">
            <v>Gasoline, Regular</v>
          </cell>
          <cell r="C207" t="str">
            <v>lit.</v>
          </cell>
          <cell r="D207">
            <v>12.232500000000002</v>
          </cell>
          <cell r="E207">
            <v>0</v>
          </cell>
          <cell r="F207">
            <v>11.65</v>
          </cell>
        </row>
        <row r="208">
          <cell r="A208">
            <v>12.07</v>
          </cell>
          <cell r="B208" t="str">
            <v>Grease</v>
          </cell>
          <cell r="C208" t="str">
            <v>pale</v>
          </cell>
          <cell r="D208">
            <v>1139.691</v>
          </cell>
          <cell r="E208">
            <v>0</v>
          </cell>
          <cell r="F208">
            <v>1085.42</v>
          </cell>
        </row>
        <row r="209">
          <cell r="A209">
            <v>12.08</v>
          </cell>
          <cell r="B209" t="str">
            <v>Precast Guardrail</v>
          </cell>
          <cell r="C209" t="str">
            <v>pc.</v>
          </cell>
          <cell r="D209">
            <v>367.5</v>
          </cell>
          <cell r="E209">
            <v>0</v>
          </cell>
          <cell r="F209">
            <v>350</v>
          </cell>
          <cell r="H209">
            <v>258</v>
          </cell>
        </row>
        <row r="210">
          <cell r="A210">
            <v>13</v>
          </cell>
          <cell r="B210" t="str">
            <v>Paints</v>
          </cell>
          <cell r="D210">
            <v>0</v>
          </cell>
          <cell r="E210">
            <v>0</v>
          </cell>
        </row>
        <row r="211">
          <cell r="A211" t="str">
            <v>13a</v>
          </cell>
          <cell r="B211" t="str">
            <v>Painting</v>
          </cell>
          <cell r="C211" t="str">
            <v>sq. m.</v>
          </cell>
          <cell r="D211">
            <v>0</v>
          </cell>
          <cell r="E211">
            <v>11.103399999999999</v>
          </cell>
          <cell r="G211">
            <v>10.78</v>
          </cell>
        </row>
        <row r="212">
          <cell r="A212" t="str">
            <v>13b</v>
          </cell>
          <cell r="B212" t="str">
            <v>Painting of structural steel</v>
          </cell>
          <cell r="C212" t="str">
            <v>kg.</v>
          </cell>
          <cell r="D212">
            <v>0</v>
          </cell>
          <cell r="E212">
            <v>0.7725</v>
          </cell>
          <cell r="G212">
            <v>0.75</v>
          </cell>
        </row>
        <row r="213">
          <cell r="A213" t="str">
            <v>13c</v>
          </cell>
          <cell r="B213" t="str">
            <v>Varnishing</v>
          </cell>
          <cell r="C213" t="str">
            <v>sq. m.</v>
          </cell>
          <cell r="D213">
            <v>0</v>
          </cell>
          <cell r="E213">
            <v>16.6448</v>
          </cell>
          <cell r="G213">
            <v>16.16</v>
          </cell>
        </row>
        <row r="214">
          <cell r="A214" t="str">
            <v>13.01a</v>
          </cell>
          <cell r="B214" t="str">
            <v>Acri-color</v>
          </cell>
          <cell r="C214" t="str">
            <v>gal.</v>
          </cell>
          <cell r="D214">
            <v>210</v>
          </cell>
          <cell r="E214">
            <v>0</v>
          </cell>
          <cell r="F214">
            <v>200</v>
          </cell>
        </row>
        <row r="215">
          <cell r="A215">
            <v>13.01</v>
          </cell>
          <cell r="B215" t="str">
            <v>Acri-color, Dutch Boy</v>
          </cell>
          <cell r="C215" t="str">
            <v>gal.</v>
          </cell>
          <cell r="D215">
            <v>210</v>
          </cell>
          <cell r="E215">
            <v>0</v>
          </cell>
          <cell r="F215">
            <v>200</v>
          </cell>
        </row>
        <row r="216">
          <cell r="A216">
            <v>13.02</v>
          </cell>
          <cell r="B216" t="str">
            <v>Calsomine Powder</v>
          </cell>
          <cell r="C216" t="str">
            <v>kg.</v>
          </cell>
          <cell r="D216">
            <v>6.300000000000001</v>
          </cell>
          <cell r="E216">
            <v>0</v>
          </cell>
          <cell r="F216">
            <v>6</v>
          </cell>
        </row>
        <row r="217">
          <cell r="A217" t="str">
            <v>13.03a</v>
          </cell>
          <cell r="B217" t="str">
            <v>Enamel, Flat Wall</v>
          </cell>
          <cell r="C217" t="str">
            <v>gal.</v>
          </cell>
          <cell r="D217">
            <v>273</v>
          </cell>
          <cell r="E217">
            <v>0</v>
          </cell>
          <cell r="F217">
            <v>260</v>
          </cell>
        </row>
        <row r="218">
          <cell r="A218">
            <v>13.03</v>
          </cell>
          <cell r="B218" t="str">
            <v>Enamel, Flat Wall, Boysen</v>
          </cell>
          <cell r="C218" t="str">
            <v>gal.</v>
          </cell>
          <cell r="D218">
            <v>273</v>
          </cell>
          <cell r="E218">
            <v>0</v>
          </cell>
          <cell r="F218">
            <v>260</v>
          </cell>
        </row>
        <row r="219">
          <cell r="A219">
            <v>13.04</v>
          </cell>
          <cell r="B219" t="str">
            <v>Enamel, Flat Wall, Dutch Boy</v>
          </cell>
          <cell r="C219" t="str">
            <v>gal.</v>
          </cell>
          <cell r="D219">
            <v>273</v>
          </cell>
          <cell r="E219">
            <v>0</v>
          </cell>
          <cell r="F219">
            <v>260</v>
          </cell>
        </row>
        <row r="220">
          <cell r="A220">
            <v>13.05</v>
          </cell>
          <cell r="B220" t="str">
            <v>Enamel, Flat Wall, Nation</v>
          </cell>
          <cell r="C220" t="str">
            <v>gal.</v>
          </cell>
          <cell r="D220">
            <v>225.75</v>
          </cell>
          <cell r="E220">
            <v>0</v>
          </cell>
          <cell r="F220">
            <v>215</v>
          </cell>
        </row>
        <row r="221">
          <cell r="A221">
            <v>13.06</v>
          </cell>
          <cell r="B221" t="str">
            <v>Enamel, Flat Wall, Sinclair</v>
          </cell>
          <cell r="C221" t="str">
            <v>gal.</v>
          </cell>
          <cell r="D221">
            <v>241.5</v>
          </cell>
          <cell r="E221">
            <v>0</v>
          </cell>
          <cell r="F221">
            <v>230</v>
          </cell>
        </row>
        <row r="222">
          <cell r="A222" t="str">
            <v>13.07a</v>
          </cell>
          <cell r="B222" t="str">
            <v>Enamel, Quick Dry, White</v>
          </cell>
          <cell r="C222" t="str">
            <v>gal.</v>
          </cell>
          <cell r="D222">
            <v>325.5</v>
          </cell>
          <cell r="E222">
            <v>0</v>
          </cell>
          <cell r="F222">
            <v>310</v>
          </cell>
        </row>
        <row r="223">
          <cell r="A223" t="str">
            <v>13.07b</v>
          </cell>
          <cell r="B223" t="str">
            <v>Enamel, Quick Dry, Brown</v>
          </cell>
          <cell r="C223" t="str">
            <v>gal.</v>
          </cell>
          <cell r="D223">
            <v>325.5</v>
          </cell>
          <cell r="E223">
            <v>0</v>
          </cell>
          <cell r="F223">
            <v>310</v>
          </cell>
        </row>
        <row r="224">
          <cell r="A224">
            <v>13.07</v>
          </cell>
          <cell r="B224" t="str">
            <v>Enamel, Quick Dry, White, Boysen</v>
          </cell>
          <cell r="C224" t="str">
            <v>gal.</v>
          </cell>
          <cell r="D224">
            <v>325.5</v>
          </cell>
          <cell r="E224">
            <v>0</v>
          </cell>
          <cell r="F224">
            <v>310</v>
          </cell>
        </row>
        <row r="225">
          <cell r="A225">
            <v>13.08</v>
          </cell>
          <cell r="B225" t="str">
            <v>Enamel, Quick Dry, White, Dutch Boy</v>
          </cell>
          <cell r="C225" t="str">
            <v>gal.</v>
          </cell>
          <cell r="D225">
            <v>315</v>
          </cell>
          <cell r="E225">
            <v>0</v>
          </cell>
          <cell r="F225">
            <v>300</v>
          </cell>
        </row>
        <row r="226">
          <cell r="A226">
            <v>13.09</v>
          </cell>
          <cell r="B226" t="str">
            <v>Enamel, Quick Dry, White, Nation</v>
          </cell>
          <cell r="C226" t="str">
            <v>gal.</v>
          </cell>
          <cell r="D226">
            <v>267.75</v>
          </cell>
          <cell r="E226">
            <v>0</v>
          </cell>
          <cell r="F226">
            <v>255</v>
          </cell>
        </row>
        <row r="227">
          <cell r="A227">
            <v>13.1</v>
          </cell>
          <cell r="B227" t="str">
            <v>Enamel, Quick Dry, White, Sinclair</v>
          </cell>
          <cell r="C227" t="str">
            <v>gal.</v>
          </cell>
          <cell r="D227">
            <v>299.25</v>
          </cell>
          <cell r="E227">
            <v>0</v>
          </cell>
          <cell r="F227">
            <v>285</v>
          </cell>
        </row>
        <row r="228">
          <cell r="A228" t="str">
            <v>13.11a</v>
          </cell>
          <cell r="B228" t="str">
            <v>Exterior House Paint</v>
          </cell>
          <cell r="C228" t="str">
            <v>gal.</v>
          </cell>
          <cell r="D228">
            <v>349.125</v>
          </cell>
          <cell r="E228">
            <v>0</v>
          </cell>
          <cell r="F228">
            <v>332.5</v>
          </cell>
        </row>
        <row r="229">
          <cell r="A229">
            <v>13.11</v>
          </cell>
          <cell r="B229" t="str">
            <v>Exterior House Paint, Boysen</v>
          </cell>
          <cell r="C229" t="str">
            <v>gal.</v>
          </cell>
          <cell r="D229">
            <v>349.125</v>
          </cell>
          <cell r="E229">
            <v>0</v>
          </cell>
          <cell r="F229">
            <v>332.5</v>
          </cell>
        </row>
        <row r="230">
          <cell r="A230">
            <v>13.12</v>
          </cell>
          <cell r="B230" t="str">
            <v>Exterior House Paint, Dutch Boy</v>
          </cell>
          <cell r="C230" t="str">
            <v>gal.</v>
          </cell>
          <cell r="D230">
            <v>336</v>
          </cell>
          <cell r="E230">
            <v>0</v>
          </cell>
          <cell r="F230">
            <v>320</v>
          </cell>
        </row>
        <row r="231">
          <cell r="A231">
            <v>13.13</v>
          </cell>
          <cell r="B231" t="str">
            <v>Exterior House Paint, Nation</v>
          </cell>
          <cell r="C231" t="str">
            <v>gal.</v>
          </cell>
          <cell r="D231">
            <v>273</v>
          </cell>
          <cell r="E231">
            <v>0</v>
          </cell>
          <cell r="F231">
            <v>260</v>
          </cell>
        </row>
        <row r="232">
          <cell r="A232">
            <v>13.14</v>
          </cell>
          <cell r="B232" t="str">
            <v>Exterior House Paint, Sinclair</v>
          </cell>
          <cell r="C232" t="str">
            <v>gal.</v>
          </cell>
          <cell r="D232">
            <v>330.75</v>
          </cell>
          <cell r="E232">
            <v>0</v>
          </cell>
          <cell r="F232">
            <v>315</v>
          </cell>
        </row>
        <row r="233">
          <cell r="A233">
            <v>13.15</v>
          </cell>
          <cell r="B233" t="str">
            <v>Glazing Putty</v>
          </cell>
          <cell r="C233" t="str">
            <v>gal.</v>
          </cell>
          <cell r="D233">
            <v>325.5</v>
          </cell>
          <cell r="E233">
            <v>0</v>
          </cell>
          <cell r="F233">
            <v>310</v>
          </cell>
        </row>
        <row r="234">
          <cell r="A234">
            <v>13.16</v>
          </cell>
          <cell r="B234" t="str">
            <v>Lacquer Thinner</v>
          </cell>
          <cell r="C234" t="str">
            <v>gal.</v>
          </cell>
          <cell r="D234">
            <v>89.25</v>
          </cell>
          <cell r="E234">
            <v>0</v>
          </cell>
          <cell r="F234">
            <v>85</v>
          </cell>
        </row>
        <row r="235">
          <cell r="A235" t="str">
            <v>13.17a</v>
          </cell>
          <cell r="B235" t="str">
            <v>Latex, Acrylic Emulsion</v>
          </cell>
          <cell r="C235" t="str">
            <v>gal.</v>
          </cell>
          <cell r="D235">
            <v>270.90000000000003</v>
          </cell>
          <cell r="E235">
            <v>0</v>
          </cell>
          <cell r="F235">
            <v>258</v>
          </cell>
        </row>
        <row r="236">
          <cell r="A236">
            <v>13.17</v>
          </cell>
          <cell r="B236" t="str">
            <v>Latex, Acrylic Emulsion, Boysen</v>
          </cell>
          <cell r="C236" t="str">
            <v>gal.</v>
          </cell>
          <cell r="D236">
            <v>270.90000000000003</v>
          </cell>
          <cell r="E236">
            <v>0</v>
          </cell>
          <cell r="F236">
            <v>258</v>
          </cell>
        </row>
        <row r="237">
          <cell r="A237" t="str">
            <v>13.18a</v>
          </cell>
          <cell r="B237" t="str">
            <v>Latex, Flat</v>
          </cell>
          <cell r="C237" t="str">
            <v>4L</v>
          </cell>
          <cell r="D237">
            <v>257.25</v>
          </cell>
          <cell r="E237">
            <v>0</v>
          </cell>
          <cell r="F237">
            <v>245</v>
          </cell>
        </row>
        <row r="238">
          <cell r="A238">
            <v>13.18</v>
          </cell>
          <cell r="B238" t="str">
            <v>Latex, Flat, Tuflon</v>
          </cell>
          <cell r="C238" t="str">
            <v>4L</v>
          </cell>
          <cell r="D238">
            <v>257.25</v>
          </cell>
          <cell r="E238">
            <v>0</v>
          </cell>
          <cell r="F238">
            <v>245</v>
          </cell>
        </row>
        <row r="239">
          <cell r="A239" t="str">
            <v>13.19a</v>
          </cell>
          <cell r="B239" t="str">
            <v>Latex, Gloss</v>
          </cell>
          <cell r="C239" t="str">
            <v>gal.</v>
          </cell>
          <cell r="D239">
            <v>304.5</v>
          </cell>
          <cell r="E239">
            <v>0</v>
          </cell>
          <cell r="F239">
            <v>290</v>
          </cell>
        </row>
        <row r="240">
          <cell r="A240">
            <v>13.19</v>
          </cell>
          <cell r="B240" t="str">
            <v>Latex, Gloss, Boysen</v>
          </cell>
          <cell r="C240" t="str">
            <v>gal.</v>
          </cell>
          <cell r="D240">
            <v>304.5</v>
          </cell>
          <cell r="E240">
            <v>0</v>
          </cell>
          <cell r="F240">
            <v>290</v>
          </cell>
        </row>
        <row r="241">
          <cell r="A241">
            <v>13.2</v>
          </cell>
          <cell r="B241" t="str">
            <v>Latex, Gloss, Dutch Boy</v>
          </cell>
          <cell r="C241" t="str">
            <v>gal.</v>
          </cell>
          <cell r="D241">
            <v>299.25</v>
          </cell>
          <cell r="E241">
            <v>0</v>
          </cell>
          <cell r="F241">
            <v>285</v>
          </cell>
        </row>
        <row r="242">
          <cell r="A242">
            <v>13.21</v>
          </cell>
          <cell r="B242" t="str">
            <v>Latex, Gloss, Sinclair</v>
          </cell>
          <cell r="C242" t="str">
            <v>gal.</v>
          </cell>
          <cell r="D242">
            <v>292.95</v>
          </cell>
          <cell r="E242">
            <v>0</v>
          </cell>
          <cell r="F242">
            <v>279</v>
          </cell>
        </row>
        <row r="243">
          <cell r="A243" t="str">
            <v>13.22a</v>
          </cell>
          <cell r="B243" t="str">
            <v>Latex, Semi-Gloss</v>
          </cell>
          <cell r="C243" t="str">
            <v>gal.</v>
          </cell>
          <cell r="D243">
            <v>304.5</v>
          </cell>
          <cell r="E243">
            <v>0</v>
          </cell>
          <cell r="F243">
            <v>290</v>
          </cell>
        </row>
        <row r="244">
          <cell r="A244">
            <v>13.22</v>
          </cell>
          <cell r="B244" t="str">
            <v>Latex, Semi-Gloss, Boysen</v>
          </cell>
          <cell r="C244" t="str">
            <v>gal.</v>
          </cell>
          <cell r="D244">
            <v>304.5</v>
          </cell>
          <cell r="E244">
            <v>0</v>
          </cell>
          <cell r="F244">
            <v>290</v>
          </cell>
        </row>
        <row r="245">
          <cell r="A245">
            <v>13.23</v>
          </cell>
          <cell r="B245" t="str">
            <v>Latex, Semi-Gloss, Dutch Boy</v>
          </cell>
          <cell r="C245" t="str">
            <v>gal.</v>
          </cell>
          <cell r="D245">
            <v>315</v>
          </cell>
          <cell r="E245">
            <v>0</v>
          </cell>
          <cell r="F245">
            <v>300</v>
          </cell>
        </row>
        <row r="246">
          <cell r="A246">
            <v>13.24</v>
          </cell>
          <cell r="B246" t="str">
            <v>Latex, Semi-Gloss, Sinclair</v>
          </cell>
          <cell r="C246" t="str">
            <v>gal.</v>
          </cell>
          <cell r="D246">
            <v>292.95</v>
          </cell>
          <cell r="E246">
            <v>0</v>
          </cell>
          <cell r="F246">
            <v>279</v>
          </cell>
        </row>
        <row r="247">
          <cell r="A247" t="str">
            <v>13.25a</v>
          </cell>
          <cell r="B247" t="str">
            <v>Neutralizer</v>
          </cell>
          <cell r="C247" t="str">
            <v>gal.</v>
          </cell>
          <cell r="D247">
            <v>262.5</v>
          </cell>
          <cell r="E247">
            <v>0</v>
          </cell>
          <cell r="F247">
            <v>250</v>
          </cell>
        </row>
        <row r="248">
          <cell r="A248">
            <v>13.25</v>
          </cell>
          <cell r="B248" t="str">
            <v>Neutralizer, Boysen</v>
          </cell>
          <cell r="C248" t="str">
            <v>gal.</v>
          </cell>
          <cell r="D248">
            <v>262.5</v>
          </cell>
          <cell r="E248">
            <v>0</v>
          </cell>
          <cell r="F248">
            <v>250</v>
          </cell>
        </row>
        <row r="249">
          <cell r="A249">
            <v>13.26</v>
          </cell>
          <cell r="B249" t="str">
            <v>Neutralizer, Dutch Boy</v>
          </cell>
          <cell r="C249" t="str">
            <v>gal.</v>
          </cell>
          <cell r="D249">
            <v>280.35</v>
          </cell>
          <cell r="E249">
            <v>0</v>
          </cell>
          <cell r="F249">
            <v>267</v>
          </cell>
        </row>
        <row r="250">
          <cell r="A250" t="str">
            <v>13.27a</v>
          </cell>
          <cell r="B250" t="str">
            <v>Paint Thinner</v>
          </cell>
          <cell r="C250" t="str">
            <v>gal.</v>
          </cell>
          <cell r="D250">
            <v>63</v>
          </cell>
          <cell r="E250">
            <v>0</v>
          </cell>
          <cell r="F250">
            <v>60</v>
          </cell>
        </row>
        <row r="251">
          <cell r="A251">
            <v>13.27</v>
          </cell>
          <cell r="B251" t="str">
            <v>Paint Thinner. CES</v>
          </cell>
          <cell r="C251" t="str">
            <v>gal.</v>
          </cell>
          <cell r="D251">
            <v>63</v>
          </cell>
          <cell r="E251">
            <v>0</v>
          </cell>
          <cell r="F251">
            <v>60</v>
          </cell>
        </row>
        <row r="252">
          <cell r="A252" t="str">
            <v>13.28a</v>
          </cell>
          <cell r="B252" t="str">
            <v>Patching Compound</v>
          </cell>
          <cell r="C252" t="str">
            <v>gal.</v>
          </cell>
          <cell r="D252">
            <v>262.5</v>
          </cell>
          <cell r="E252">
            <v>0</v>
          </cell>
          <cell r="F252">
            <v>250</v>
          </cell>
        </row>
        <row r="253">
          <cell r="A253">
            <v>13.28</v>
          </cell>
          <cell r="B253" t="str">
            <v>Patching Compound - Decalite</v>
          </cell>
          <cell r="C253" t="str">
            <v>gal.</v>
          </cell>
          <cell r="D253">
            <v>262.5</v>
          </cell>
          <cell r="E253">
            <v>0</v>
          </cell>
          <cell r="F253">
            <v>250</v>
          </cell>
        </row>
        <row r="254">
          <cell r="A254" t="str">
            <v>13.29a</v>
          </cell>
          <cell r="B254" t="str">
            <v>Portland Cement Roof Paint</v>
          </cell>
          <cell r="C254" t="str">
            <v>gal.</v>
          </cell>
          <cell r="D254">
            <v>351.75</v>
          </cell>
          <cell r="E254">
            <v>0</v>
          </cell>
          <cell r="F254">
            <v>335</v>
          </cell>
        </row>
        <row r="255">
          <cell r="A255">
            <v>13.29</v>
          </cell>
          <cell r="B255" t="str">
            <v>Portland Cement Roof Paint, Green, Boysen</v>
          </cell>
          <cell r="C255" t="str">
            <v>gal.</v>
          </cell>
          <cell r="D255">
            <v>351.75</v>
          </cell>
          <cell r="E255">
            <v>0</v>
          </cell>
          <cell r="F255">
            <v>335</v>
          </cell>
        </row>
        <row r="256">
          <cell r="A256">
            <v>13.3</v>
          </cell>
          <cell r="B256" t="str">
            <v>Portland Cement Roof Paint, Green, Dutch Boy</v>
          </cell>
          <cell r="C256" t="str">
            <v>gal.</v>
          </cell>
          <cell r="D256">
            <v>350.7</v>
          </cell>
          <cell r="E256">
            <v>0</v>
          </cell>
          <cell r="F256">
            <v>334</v>
          </cell>
        </row>
        <row r="257">
          <cell r="A257" t="str">
            <v>13.31a</v>
          </cell>
          <cell r="B257" t="str">
            <v>Primer Red Lead</v>
          </cell>
          <cell r="C257" t="str">
            <v>gal.</v>
          </cell>
          <cell r="D257">
            <v>313.95</v>
          </cell>
          <cell r="E257">
            <v>0</v>
          </cell>
          <cell r="F257">
            <v>299</v>
          </cell>
        </row>
        <row r="258">
          <cell r="A258">
            <v>13.31</v>
          </cell>
          <cell r="B258" t="str">
            <v>Primer Red Lead, Boysen</v>
          </cell>
          <cell r="C258" t="str">
            <v>gal.</v>
          </cell>
          <cell r="D258">
            <v>313.95</v>
          </cell>
          <cell r="E258">
            <v>0</v>
          </cell>
          <cell r="F258">
            <v>299</v>
          </cell>
        </row>
        <row r="259">
          <cell r="A259">
            <v>13.32</v>
          </cell>
          <cell r="B259" t="str">
            <v>Primer Red Lead, Dutch Boy</v>
          </cell>
          <cell r="C259" t="str">
            <v>gal.</v>
          </cell>
          <cell r="D259">
            <v>287.7</v>
          </cell>
          <cell r="E259">
            <v>0</v>
          </cell>
          <cell r="F259">
            <v>274</v>
          </cell>
        </row>
        <row r="260">
          <cell r="A260" t="str">
            <v>13.33a</v>
          </cell>
          <cell r="B260" t="str">
            <v>Tinting Color</v>
          </cell>
          <cell r="C260" t="str">
            <v>pint</v>
          </cell>
          <cell r="D260">
            <v>52.5</v>
          </cell>
          <cell r="E260">
            <v>0</v>
          </cell>
          <cell r="F260">
            <v>50</v>
          </cell>
        </row>
        <row r="261">
          <cell r="A261">
            <v>13.33</v>
          </cell>
          <cell r="B261" t="str">
            <v>Tinting Color, Green, Sinclair</v>
          </cell>
          <cell r="C261" t="str">
            <v>pint</v>
          </cell>
          <cell r="D261">
            <v>52.5</v>
          </cell>
          <cell r="E261">
            <v>0</v>
          </cell>
          <cell r="F261">
            <v>50</v>
          </cell>
        </row>
        <row r="262">
          <cell r="A262">
            <v>13.34</v>
          </cell>
          <cell r="B262" t="str">
            <v>Varnish, Dutch Boy</v>
          </cell>
          <cell r="C262" t="str">
            <v>gal.</v>
          </cell>
          <cell r="D262">
            <v>231</v>
          </cell>
          <cell r="E262">
            <v>0</v>
          </cell>
          <cell r="F262">
            <v>220</v>
          </cell>
        </row>
        <row r="263">
          <cell r="A263">
            <v>13.35</v>
          </cell>
          <cell r="B263" t="str">
            <v>Varnish, Valspar</v>
          </cell>
          <cell r="C263" t="str">
            <v>gal.</v>
          </cell>
          <cell r="D263">
            <v>609</v>
          </cell>
          <cell r="E263">
            <v>0</v>
          </cell>
          <cell r="F263">
            <v>580</v>
          </cell>
        </row>
        <row r="264">
          <cell r="A264">
            <v>13.36</v>
          </cell>
          <cell r="B264" t="str">
            <v>Wood Stain</v>
          </cell>
          <cell r="C264" t="str">
            <v>lit.</v>
          </cell>
          <cell r="D264">
            <v>57.75</v>
          </cell>
          <cell r="E264">
            <v>0</v>
          </cell>
          <cell r="F264">
            <v>55</v>
          </cell>
        </row>
        <row r="265">
          <cell r="A265">
            <v>13.37</v>
          </cell>
          <cell r="B265" t="str">
            <v>Zinc Chromate, Dutch Boy</v>
          </cell>
          <cell r="C265" t="str">
            <v>gal.</v>
          </cell>
          <cell r="D265">
            <v>367.5</v>
          </cell>
          <cell r="E265">
            <v>0</v>
          </cell>
          <cell r="F265">
            <v>350</v>
          </cell>
        </row>
        <row r="266">
          <cell r="A266">
            <v>14</v>
          </cell>
          <cell r="B266" t="str">
            <v>Pipe Fittings</v>
          </cell>
          <cell r="D266">
            <v>0</v>
          </cell>
          <cell r="E266">
            <v>0</v>
          </cell>
        </row>
        <row r="267">
          <cell r="A267">
            <v>14.01</v>
          </cell>
          <cell r="B267" t="str">
            <v>G.I. Check Valve, Horizontal, 1/2" dia.</v>
          </cell>
          <cell r="C267" t="str">
            <v>pc.</v>
          </cell>
          <cell r="D267">
            <v>262.5</v>
          </cell>
          <cell r="E267">
            <v>0</v>
          </cell>
          <cell r="F267">
            <v>250</v>
          </cell>
        </row>
        <row r="268">
          <cell r="A268">
            <v>14.02</v>
          </cell>
          <cell r="B268" t="str">
            <v>G.I. Check Valve, Horizontal, 3/4" dia.</v>
          </cell>
          <cell r="C268" t="str">
            <v>pc.</v>
          </cell>
          <cell r="D268">
            <v>141.75</v>
          </cell>
          <cell r="E268">
            <v>0</v>
          </cell>
          <cell r="F268">
            <v>135</v>
          </cell>
        </row>
        <row r="269">
          <cell r="A269">
            <v>14.03</v>
          </cell>
          <cell r="B269" t="str">
            <v>G.I. Check Valve, Horizontal,  1" dia.</v>
          </cell>
          <cell r="C269" t="str">
            <v>pc.</v>
          </cell>
          <cell r="D269">
            <v>198.1875</v>
          </cell>
          <cell r="E269">
            <v>0</v>
          </cell>
          <cell r="F269">
            <v>188.75</v>
          </cell>
        </row>
        <row r="270">
          <cell r="A270">
            <v>14.04</v>
          </cell>
          <cell r="B270" t="str">
            <v>G.I. Check Valve, Horizontal, 1-1/2" dia.</v>
          </cell>
          <cell r="C270" t="str">
            <v>pc.</v>
          </cell>
          <cell r="D270">
            <v>323.40000000000003</v>
          </cell>
          <cell r="E270">
            <v>0</v>
          </cell>
          <cell r="F270">
            <v>308</v>
          </cell>
        </row>
        <row r="271">
          <cell r="A271">
            <v>14.05</v>
          </cell>
          <cell r="B271" t="str">
            <v>G.I. Coupling, 1/2" dia.</v>
          </cell>
          <cell r="C271" t="str">
            <v>pc.</v>
          </cell>
          <cell r="D271">
            <v>10.5</v>
          </cell>
          <cell r="E271">
            <v>0</v>
          </cell>
          <cell r="F271">
            <v>10</v>
          </cell>
        </row>
        <row r="272">
          <cell r="A272">
            <v>14.06</v>
          </cell>
          <cell r="B272" t="str">
            <v>G.I. Coupling, 3/4" dia.</v>
          </cell>
          <cell r="C272" t="str">
            <v>pc.</v>
          </cell>
          <cell r="D272">
            <v>13.65</v>
          </cell>
          <cell r="E272">
            <v>0</v>
          </cell>
          <cell r="F272">
            <v>13</v>
          </cell>
        </row>
        <row r="273">
          <cell r="A273">
            <v>14.07</v>
          </cell>
          <cell r="B273" t="str">
            <v>G.I. Coupling,  1" dia.</v>
          </cell>
          <cell r="C273" t="str">
            <v>pc.</v>
          </cell>
          <cell r="D273">
            <v>24.150000000000002</v>
          </cell>
          <cell r="E273">
            <v>0</v>
          </cell>
          <cell r="F273">
            <v>23</v>
          </cell>
        </row>
        <row r="274">
          <cell r="A274">
            <v>14.08</v>
          </cell>
          <cell r="B274" t="str">
            <v>G.I. Coupling, 1-1/2" dia.</v>
          </cell>
          <cell r="C274" t="str">
            <v>pc.</v>
          </cell>
          <cell r="D274">
            <v>38.661</v>
          </cell>
          <cell r="E274">
            <v>0</v>
          </cell>
          <cell r="F274">
            <v>36.82</v>
          </cell>
        </row>
        <row r="275">
          <cell r="A275">
            <v>14.09</v>
          </cell>
          <cell r="B275" t="str">
            <v>G.I. Coupling,  2" dia.</v>
          </cell>
          <cell r="C275" t="str">
            <v>pc.</v>
          </cell>
          <cell r="D275">
            <v>63</v>
          </cell>
          <cell r="E275">
            <v>0</v>
          </cell>
          <cell r="F275">
            <v>60</v>
          </cell>
        </row>
        <row r="276">
          <cell r="A276">
            <v>14.1</v>
          </cell>
          <cell r="B276" t="str">
            <v>G.I. Coupling,  3" dia.</v>
          </cell>
          <cell r="C276" t="str">
            <v>pc.</v>
          </cell>
          <cell r="D276">
            <v>138.6</v>
          </cell>
          <cell r="E276">
            <v>0</v>
          </cell>
          <cell r="F276">
            <v>132</v>
          </cell>
        </row>
        <row r="277">
          <cell r="A277">
            <v>14.11</v>
          </cell>
          <cell r="B277" t="str">
            <v>G.I. Cross Tee, 1/2" dia.</v>
          </cell>
          <cell r="C277" t="str">
            <v>pc.</v>
          </cell>
          <cell r="D277">
            <v>52.5</v>
          </cell>
          <cell r="E277">
            <v>0</v>
          </cell>
          <cell r="F277">
            <v>50</v>
          </cell>
        </row>
        <row r="278">
          <cell r="A278">
            <v>14.12</v>
          </cell>
          <cell r="B278" t="str">
            <v>G.I. Cross Tee, 3/4" dia.</v>
          </cell>
          <cell r="C278" t="str">
            <v>pc.</v>
          </cell>
          <cell r="D278">
            <v>66.15</v>
          </cell>
          <cell r="E278">
            <v>0</v>
          </cell>
          <cell r="F278">
            <v>63</v>
          </cell>
        </row>
        <row r="279">
          <cell r="A279">
            <v>14.13</v>
          </cell>
          <cell r="B279" t="str">
            <v>G.I. Cross Tee,  1" dia.</v>
          </cell>
          <cell r="C279" t="str">
            <v>pc.</v>
          </cell>
          <cell r="D279">
            <v>89.25</v>
          </cell>
          <cell r="E279">
            <v>0</v>
          </cell>
          <cell r="F279">
            <v>85</v>
          </cell>
        </row>
        <row r="280">
          <cell r="A280">
            <v>14.14</v>
          </cell>
          <cell r="B280" t="str">
            <v>G.I. Cross Tee, 1-1/2" dia.</v>
          </cell>
          <cell r="C280" t="str">
            <v>pc.</v>
          </cell>
          <cell r="D280">
            <v>182.70000000000002</v>
          </cell>
          <cell r="E280">
            <v>0</v>
          </cell>
          <cell r="F280">
            <v>174</v>
          </cell>
        </row>
        <row r="281">
          <cell r="A281">
            <v>14.15</v>
          </cell>
          <cell r="B281" t="str">
            <v>G.I. Cross Tee,  2" dia.</v>
          </cell>
          <cell r="C281" t="str">
            <v>pc.</v>
          </cell>
          <cell r="D281">
            <v>242.55</v>
          </cell>
          <cell r="E281">
            <v>0</v>
          </cell>
          <cell r="F281">
            <v>231</v>
          </cell>
        </row>
        <row r="282">
          <cell r="A282">
            <v>14.16</v>
          </cell>
          <cell r="B282" t="str">
            <v>G.I. Cross Tee,  3" dia.</v>
          </cell>
          <cell r="C282" t="str">
            <v>pc.</v>
          </cell>
          <cell r="D282">
            <v>577.5</v>
          </cell>
          <cell r="E282">
            <v>0</v>
          </cell>
          <cell r="F282">
            <v>550</v>
          </cell>
        </row>
        <row r="283">
          <cell r="A283">
            <v>14.17</v>
          </cell>
          <cell r="B283" t="str">
            <v>G.I. Elbow, 45 Deg., 1/2" dia.</v>
          </cell>
          <cell r="C283" t="str">
            <v>pc.</v>
          </cell>
          <cell r="D283">
            <v>15.75</v>
          </cell>
          <cell r="E283">
            <v>0</v>
          </cell>
          <cell r="F283">
            <v>15</v>
          </cell>
        </row>
        <row r="284">
          <cell r="A284">
            <v>14.18</v>
          </cell>
          <cell r="B284" t="str">
            <v>G.I. Elbow, 45 Deg., 3/4" dia.</v>
          </cell>
          <cell r="C284" t="str">
            <v>pc.</v>
          </cell>
          <cell r="D284">
            <v>18.900000000000002</v>
          </cell>
          <cell r="E284">
            <v>0</v>
          </cell>
          <cell r="F284">
            <v>18</v>
          </cell>
        </row>
        <row r="285">
          <cell r="A285">
            <v>14.19</v>
          </cell>
          <cell r="B285" t="str">
            <v>G.I. Elbow, 45 Deg.,  1" dia.</v>
          </cell>
          <cell r="C285" t="str">
            <v>pc.</v>
          </cell>
          <cell r="D285">
            <v>31.5</v>
          </cell>
          <cell r="E285">
            <v>0</v>
          </cell>
          <cell r="F285">
            <v>30</v>
          </cell>
        </row>
        <row r="286">
          <cell r="A286">
            <v>14.2</v>
          </cell>
          <cell r="B286" t="str">
            <v>G.I. Elbow, 45 Deg., 1-1/2" dia.</v>
          </cell>
          <cell r="C286" t="str">
            <v>pc.</v>
          </cell>
          <cell r="D286">
            <v>60.900000000000006</v>
          </cell>
          <cell r="E286">
            <v>0</v>
          </cell>
          <cell r="F286">
            <v>58</v>
          </cell>
        </row>
        <row r="287">
          <cell r="A287">
            <v>14.21</v>
          </cell>
          <cell r="B287" t="str">
            <v>G.I. Elbow, 45 Deg.,  2" dia.</v>
          </cell>
          <cell r="C287" t="str">
            <v>pc.</v>
          </cell>
          <cell r="D287">
            <v>89.25</v>
          </cell>
          <cell r="E287">
            <v>0</v>
          </cell>
          <cell r="F287">
            <v>85</v>
          </cell>
        </row>
        <row r="288">
          <cell r="A288">
            <v>14.22</v>
          </cell>
          <cell r="B288" t="str">
            <v>G.I. Elbow, 45 Deg.,  3" dia.</v>
          </cell>
          <cell r="C288" t="str">
            <v>pc.</v>
          </cell>
          <cell r="D288">
            <v>252</v>
          </cell>
          <cell r="E288">
            <v>0</v>
          </cell>
          <cell r="F288">
            <v>240</v>
          </cell>
        </row>
        <row r="289">
          <cell r="A289">
            <v>14.23</v>
          </cell>
          <cell r="B289" t="str">
            <v>G.I. Elbow, 90 Deg., 1/2" dia.</v>
          </cell>
          <cell r="C289" t="str">
            <v>pc.</v>
          </cell>
          <cell r="D289">
            <v>11.55</v>
          </cell>
          <cell r="E289">
            <v>0</v>
          </cell>
          <cell r="F289">
            <v>11</v>
          </cell>
        </row>
        <row r="290">
          <cell r="A290">
            <v>14.24</v>
          </cell>
          <cell r="B290" t="str">
            <v>G.I. Elbow, 90 Deg., 3/4" dia.</v>
          </cell>
          <cell r="C290" t="str">
            <v>pc.</v>
          </cell>
          <cell r="D290">
            <v>18.900000000000002</v>
          </cell>
          <cell r="E290">
            <v>0</v>
          </cell>
          <cell r="F290">
            <v>18</v>
          </cell>
        </row>
        <row r="291">
          <cell r="A291">
            <v>14.25</v>
          </cell>
          <cell r="B291" t="str">
            <v>G.I. Elbow, 90 Deg.,  1" dia.</v>
          </cell>
          <cell r="C291" t="str">
            <v>pc.</v>
          </cell>
          <cell r="D291">
            <v>28.35</v>
          </cell>
          <cell r="E291">
            <v>0</v>
          </cell>
          <cell r="F291">
            <v>27</v>
          </cell>
        </row>
        <row r="292">
          <cell r="A292">
            <v>14.26</v>
          </cell>
          <cell r="B292" t="str">
            <v>G.I. Elbow, 90 Deg., 1-1/2" dia.</v>
          </cell>
          <cell r="C292" t="str">
            <v>pc.</v>
          </cell>
          <cell r="D292">
            <v>52.5</v>
          </cell>
          <cell r="E292">
            <v>0</v>
          </cell>
          <cell r="F292">
            <v>50</v>
          </cell>
        </row>
        <row r="293">
          <cell r="A293">
            <v>14.27</v>
          </cell>
          <cell r="B293" t="str">
            <v>G.I. Elbow, 90 Deg.,  2" dia.</v>
          </cell>
          <cell r="C293" t="str">
            <v>pc.</v>
          </cell>
          <cell r="D293">
            <v>78.75</v>
          </cell>
          <cell r="E293">
            <v>0</v>
          </cell>
          <cell r="F293">
            <v>75</v>
          </cell>
        </row>
        <row r="294">
          <cell r="A294">
            <v>14.28</v>
          </cell>
          <cell r="B294" t="str">
            <v>G.I. Elbow, 90 Deg.,  3" dia.</v>
          </cell>
          <cell r="C294" t="str">
            <v>pc.</v>
          </cell>
          <cell r="D294">
            <v>210</v>
          </cell>
          <cell r="E294">
            <v>0</v>
          </cell>
          <cell r="F294">
            <v>200</v>
          </cell>
        </row>
        <row r="295">
          <cell r="A295">
            <v>14.29</v>
          </cell>
          <cell r="B295" t="str">
            <v>G.I. Gate Valve, 1/2" dia.</v>
          </cell>
          <cell r="C295" t="str">
            <v>pc.</v>
          </cell>
          <cell r="D295">
            <v>99.75</v>
          </cell>
          <cell r="E295">
            <v>0</v>
          </cell>
          <cell r="F295">
            <v>95</v>
          </cell>
        </row>
        <row r="296">
          <cell r="A296">
            <v>14.3</v>
          </cell>
          <cell r="B296" t="str">
            <v>G.I. Gate Valve, 3/4" dia.</v>
          </cell>
          <cell r="C296" t="str">
            <v>pc.</v>
          </cell>
          <cell r="D296">
            <v>136.5</v>
          </cell>
          <cell r="E296">
            <v>0</v>
          </cell>
          <cell r="F296">
            <v>130</v>
          </cell>
        </row>
        <row r="297">
          <cell r="A297">
            <v>14.31</v>
          </cell>
          <cell r="B297" t="str">
            <v>G.I. Gate Valve,  1" dia.</v>
          </cell>
          <cell r="C297" t="str">
            <v>pc.</v>
          </cell>
          <cell r="D297">
            <v>136.5</v>
          </cell>
          <cell r="E297">
            <v>0</v>
          </cell>
          <cell r="F297">
            <v>130</v>
          </cell>
        </row>
        <row r="298">
          <cell r="A298">
            <v>14.32</v>
          </cell>
          <cell r="B298" t="str">
            <v>G.I. Gate Valve, 1-1/2" dia.</v>
          </cell>
          <cell r="C298" t="str">
            <v>pc.</v>
          </cell>
          <cell r="D298">
            <v>319.2</v>
          </cell>
          <cell r="E298">
            <v>0</v>
          </cell>
          <cell r="F298">
            <v>304</v>
          </cell>
        </row>
        <row r="299">
          <cell r="A299">
            <v>14.33</v>
          </cell>
          <cell r="B299" t="str">
            <v>G.I. Gate Valve,  2" dia.</v>
          </cell>
          <cell r="C299" t="str">
            <v>pc.</v>
          </cell>
          <cell r="D299">
            <v>472.5</v>
          </cell>
          <cell r="E299">
            <v>0</v>
          </cell>
          <cell r="F299">
            <v>450</v>
          </cell>
        </row>
        <row r="300">
          <cell r="A300">
            <v>14.34</v>
          </cell>
          <cell r="B300" t="str">
            <v>G.I. Plug, 1/2" dia.</v>
          </cell>
          <cell r="C300" t="str">
            <v>pc.</v>
          </cell>
          <cell r="D300">
            <v>10.5</v>
          </cell>
          <cell r="E300">
            <v>0</v>
          </cell>
          <cell r="F300">
            <v>10</v>
          </cell>
        </row>
        <row r="301">
          <cell r="A301">
            <v>14.35</v>
          </cell>
          <cell r="B301" t="str">
            <v>G.I. Plug, 3/4" dia.</v>
          </cell>
          <cell r="C301" t="str">
            <v>pc.</v>
          </cell>
          <cell r="D301">
            <v>12.600000000000001</v>
          </cell>
          <cell r="E301">
            <v>0</v>
          </cell>
          <cell r="F301">
            <v>12</v>
          </cell>
        </row>
        <row r="302">
          <cell r="A302">
            <v>14.36</v>
          </cell>
          <cell r="B302" t="str">
            <v>G.I. Plug,  1" dia.</v>
          </cell>
          <cell r="C302" t="str">
            <v>pc.</v>
          </cell>
          <cell r="D302">
            <v>15.75</v>
          </cell>
          <cell r="E302">
            <v>0</v>
          </cell>
          <cell r="F302">
            <v>15</v>
          </cell>
        </row>
        <row r="303">
          <cell r="A303">
            <v>14.37</v>
          </cell>
          <cell r="B303" t="str">
            <v>G.I. Plug, 1-1/2" dia.</v>
          </cell>
          <cell r="C303" t="str">
            <v>pc.</v>
          </cell>
          <cell r="D303">
            <v>27.3</v>
          </cell>
          <cell r="E303">
            <v>0</v>
          </cell>
          <cell r="F303">
            <v>26</v>
          </cell>
        </row>
        <row r="304">
          <cell r="A304">
            <v>15</v>
          </cell>
          <cell r="B304" t="str">
            <v>Pipes</v>
          </cell>
          <cell r="D304">
            <v>0</v>
          </cell>
          <cell r="E304">
            <v>0</v>
          </cell>
        </row>
        <row r="305">
          <cell r="A305">
            <v>16</v>
          </cell>
          <cell r="B305" t="str">
            <v>Plumbing Fixtures</v>
          </cell>
          <cell r="D305">
            <v>0</v>
          </cell>
          <cell r="E305">
            <v>0</v>
          </cell>
        </row>
        <row r="306">
          <cell r="A306">
            <v>16.01</v>
          </cell>
          <cell r="B306" t="str">
            <v>PVC Schedule 40, 15 mm dia.</v>
          </cell>
          <cell r="C306" t="str">
            <v>pc.</v>
          </cell>
          <cell r="D306">
            <v>47.25</v>
          </cell>
          <cell r="E306">
            <v>0</v>
          </cell>
          <cell r="F306">
            <v>45</v>
          </cell>
        </row>
        <row r="307">
          <cell r="A307">
            <v>16.02</v>
          </cell>
          <cell r="B307" t="str">
            <v>PVC Pipe Tubing, 6 m x 20 mm dia.</v>
          </cell>
          <cell r="C307" t="str">
            <v>pc.</v>
          </cell>
          <cell r="D307">
            <v>47.25</v>
          </cell>
          <cell r="E307">
            <v>0</v>
          </cell>
          <cell r="F307">
            <v>45</v>
          </cell>
        </row>
        <row r="308">
          <cell r="A308">
            <v>16.03</v>
          </cell>
          <cell r="B308" t="str">
            <v>PVC Pipe Tubing, Standard, 6 m x 50 mm dia.</v>
          </cell>
          <cell r="C308" t="str">
            <v>pc.</v>
          </cell>
          <cell r="D308">
            <v>126</v>
          </cell>
          <cell r="E308">
            <v>0</v>
          </cell>
          <cell r="F308">
            <v>120</v>
          </cell>
        </row>
        <row r="309">
          <cell r="A309">
            <v>16.04</v>
          </cell>
          <cell r="B309" t="str">
            <v>PVC Pipe Tubing, Standard, 6 m x 75 mm dia.</v>
          </cell>
          <cell r="C309" t="str">
            <v>pc.</v>
          </cell>
          <cell r="D309">
            <v>168</v>
          </cell>
          <cell r="E309">
            <v>0</v>
          </cell>
          <cell r="F309">
            <v>160</v>
          </cell>
        </row>
        <row r="310">
          <cell r="A310">
            <v>16.05</v>
          </cell>
          <cell r="B310" t="str">
            <v>PVC Wye, 75 mm dia.</v>
          </cell>
          <cell r="C310" t="str">
            <v>pc.</v>
          </cell>
          <cell r="D310">
            <v>27.3</v>
          </cell>
          <cell r="E310">
            <v>0</v>
          </cell>
          <cell r="F310">
            <v>26</v>
          </cell>
        </row>
        <row r="311">
          <cell r="A311">
            <v>16.06</v>
          </cell>
          <cell r="B311" t="str">
            <v>PVC Wye, 3" x 2"</v>
          </cell>
          <cell r="C311" t="str">
            <v>pc.</v>
          </cell>
          <cell r="D311">
            <v>27.3</v>
          </cell>
          <cell r="E311">
            <v>0</v>
          </cell>
          <cell r="F311">
            <v>26</v>
          </cell>
        </row>
        <row r="312">
          <cell r="A312">
            <v>16.07</v>
          </cell>
          <cell r="B312" t="str">
            <v>PVC Elbow 1/4" Bend</v>
          </cell>
          <cell r="C312" t="str">
            <v>pc.</v>
          </cell>
          <cell r="D312">
            <v>12.600000000000001</v>
          </cell>
          <cell r="E312">
            <v>0</v>
          </cell>
          <cell r="F312">
            <v>12</v>
          </cell>
        </row>
        <row r="313">
          <cell r="A313">
            <v>16.08</v>
          </cell>
          <cell r="B313" t="str">
            <v>PVC Cross Tee, 20 mm dia.</v>
          </cell>
          <cell r="C313" t="str">
            <v>pc.</v>
          </cell>
          <cell r="D313">
            <v>18.900000000000002</v>
          </cell>
          <cell r="E313">
            <v>0</v>
          </cell>
          <cell r="F313">
            <v>18</v>
          </cell>
        </row>
        <row r="314">
          <cell r="A314">
            <v>16.09</v>
          </cell>
          <cell r="B314" t="str">
            <v>PVC Cross Tee, 50 mm dia.</v>
          </cell>
          <cell r="C314" t="str">
            <v>pc.</v>
          </cell>
          <cell r="D314">
            <v>18.900000000000002</v>
          </cell>
          <cell r="E314">
            <v>0</v>
          </cell>
          <cell r="F314">
            <v>18</v>
          </cell>
        </row>
        <row r="315">
          <cell r="A315">
            <v>16.1</v>
          </cell>
          <cell r="B315" t="str">
            <v>Solvent Cement</v>
          </cell>
          <cell r="C315" t="str">
            <v>qts.</v>
          </cell>
          <cell r="D315">
            <v>199.5</v>
          </cell>
          <cell r="E315">
            <v>0</v>
          </cell>
          <cell r="F315">
            <v>190</v>
          </cell>
        </row>
        <row r="316">
          <cell r="A316">
            <v>16.11</v>
          </cell>
          <cell r="B316" t="str">
            <v>Water Closet</v>
          </cell>
          <cell r="C316" t="str">
            <v>pc.</v>
          </cell>
          <cell r="D316">
            <v>2625</v>
          </cell>
          <cell r="E316">
            <v>0</v>
          </cell>
          <cell r="F316">
            <v>2500</v>
          </cell>
        </row>
        <row r="317">
          <cell r="A317">
            <v>16.12</v>
          </cell>
          <cell r="B317" t="str">
            <v>Paper Holder</v>
          </cell>
          <cell r="C317" t="str">
            <v>pc.</v>
          </cell>
          <cell r="D317">
            <v>210</v>
          </cell>
          <cell r="E317">
            <v>0</v>
          </cell>
          <cell r="F317">
            <v>200</v>
          </cell>
        </row>
        <row r="318">
          <cell r="A318">
            <v>16.13</v>
          </cell>
          <cell r="B318" t="str">
            <v>Shower Head</v>
          </cell>
          <cell r="C318" t="str">
            <v>pc.</v>
          </cell>
          <cell r="D318">
            <v>78.75</v>
          </cell>
          <cell r="E318">
            <v>0</v>
          </cell>
          <cell r="F318">
            <v>75</v>
          </cell>
        </row>
        <row r="319">
          <cell r="A319">
            <v>16.14</v>
          </cell>
          <cell r="B319" t="str">
            <v>Shower Valve</v>
          </cell>
          <cell r="C319" t="str">
            <v>pc.</v>
          </cell>
          <cell r="D319">
            <v>210</v>
          </cell>
          <cell r="E319">
            <v>0</v>
          </cell>
          <cell r="F319">
            <v>200</v>
          </cell>
        </row>
        <row r="320">
          <cell r="A320">
            <v>16.15</v>
          </cell>
          <cell r="B320" t="str">
            <v>Floor Drain 4" x 4"</v>
          </cell>
          <cell r="C320" t="str">
            <v>pc.</v>
          </cell>
          <cell r="D320">
            <v>26.25</v>
          </cell>
          <cell r="E320">
            <v>0</v>
          </cell>
          <cell r="F320">
            <v>25</v>
          </cell>
        </row>
        <row r="321">
          <cell r="A321">
            <v>16.16</v>
          </cell>
          <cell r="B321" t="str">
            <v>Soap Holder</v>
          </cell>
          <cell r="C321" t="str">
            <v>pc.</v>
          </cell>
          <cell r="D321">
            <v>210</v>
          </cell>
          <cell r="E321">
            <v>0</v>
          </cell>
          <cell r="F321">
            <v>200</v>
          </cell>
        </row>
        <row r="322">
          <cell r="A322">
            <v>16.17</v>
          </cell>
          <cell r="B322" t="str">
            <v>Lavatory</v>
          </cell>
          <cell r="C322" t="str">
            <v>set</v>
          </cell>
          <cell r="D322">
            <v>945</v>
          </cell>
          <cell r="E322">
            <v>0</v>
          </cell>
          <cell r="F322">
            <v>900</v>
          </cell>
        </row>
        <row r="323">
          <cell r="A323">
            <v>16.18</v>
          </cell>
          <cell r="B323" t="str">
            <v>Installation of Sanitary Fixtures and Works</v>
          </cell>
          <cell r="C323" t="str">
            <v>lot</v>
          </cell>
          <cell r="D323">
            <v>0</v>
          </cell>
          <cell r="E323">
            <v>1442</v>
          </cell>
          <cell r="G323">
            <v>1400</v>
          </cell>
        </row>
        <row r="324">
          <cell r="A324">
            <v>16.19</v>
          </cell>
          <cell r="B324" t="str">
            <v>Installation of Plumbing Fixtures and Works</v>
          </cell>
          <cell r="C324" t="str">
            <v>lot</v>
          </cell>
          <cell r="D324">
            <v>0</v>
          </cell>
          <cell r="E324">
            <v>175.1</v>
          </cell>
          <cell r="G324">
            <v>170</v>
          </cell>
        </row>
        <row r="325">
          <cell r="A325">
            <v>17</v>
          </cell>
          <cell r="B325" t="str">
            <v>Reinforcing Steel</v>
          </cell>
          <cell r="D325">
            <v>0</v>
          </cell>
          <cell r="E325">
            <v>0</v>
          </cell>
        </row>
        <row r="326">
          <cell r="A326" t="str">
            <v>17a</v>
          </cell>
          <cell r="B326" t="str">
            <v>Fabrication &amp; Installation of Reinforcing Bars</v>
          </cell>
          <cell r="C326" t="str">
            <v>kg.</v>
          </cell>
          <cell r="D326">
            <v>0</v>
          </cell>
          <cell r="E326">
            <v>6.4375</v>
          </cell>
          <cell r="G326">
            <v>6.25</v>
          </cell>
        </row>
        <row r="327">
          <cell r="A327">
            <v>17.01</v>
          </cell>
          <cell r="B327" t="str">
            <v>Reinforcing Steel, Int. Def. Grade 275, 10mm x 6m</v>
          </cell>
          <cell r="C327" t="str">
            <v>pc.</v>
          </cell>
          <cell r="D327">
            <v>43.050000000000004</v>
          </cell>
          <cell r="E327">
            <v>0</v>
          </cell>
          <cell r="F327">
            <v>41</v>
          </cell>
        </row>
        <row r="328">
          <cell r="A328">
            <v>17.02</v>
          </cell>
          <cell r="B328" t="str">
            <v>Reinforcing Steel, Int. Def. Grade 275, 12mm x 6m</v>
          </cell>
          <cell r="C328" t="str">
            <v>pc.</v>
          </cell>
          <cell r="D328">
            <v>78.75</v>
          </cell>
          <cell r="E328">
            <v>0</v>
          </cell>
          <cell r="F328">
            <v>75</v>
          </cell>
        </row>
        <row r="329">
          <cell r="A329">
            <v>17.03</v>
          </cell>
          <cell r="B329" t="str">
            <v>Reinforcing Steel, Int. Def. Grade 275, 16mm x 6m</v>
          </cell>
          <cell r="C329" t="str">
            <v>pc.</v>
          </cell>
          <cell r="D329">
            <v>131.25</v>
          </cell>
          <cell r="E329">
            <v>0</v>
          </cell>
          <cell r="F329">
            <v>125</v>
          </cell>
        </row>
        <row r="330">
          <cell r="A330">
            <v>17.04</v>
          </cell>
          <cell r="B330" t="str">
            <v>Reinforcing Steel, Int. Def. Grade 275, 20mm x 6m</v>
          </cell>
          <cell r="C330" t="str">
            <v>pc.</v>
          </cell>
          <cell r="D330">
            <v>204.75</v>
          </cell>
          <cell r="E330">
            <v>0</v>
          </cell>
          <cell r="F330">
            <v>195</v>
          </cell>
        </row>
        <row r="331">
          <cell r="A331">
            <v>17.05</v>
          </cell>
          <cell r="B331" t="str">
            <v>Reinforcing Steel, Int. Def. Grade 275, 25mm x 6m</v>
          </cell>
          <cell r="C331" t="str">
            <v>pc.</v>
          </cell>
          <cell r="D331">
            <v>323.40000000000003</v>
          </cell>
          <cell r="E331">
            <v>0</v>
          </cell>
          <cell r="F331">
            <v>308</v>
          </cell>
        </row>
        <row r="332">
          <cell r="A332">
            <v>17.06</v>
          </cell>
          <cell r="B332" t="str">
            <v>Reinforcing Steel, Plain Grade 230, 12mm x 6m</v>
          </cell>
          <cell r="C332" t="str">
            <v>pc.</v>
          </cell>
          <cell r="D332">
            <v>99.75</v>
          </cell>
          <cell r="E332">
            <v>0</v>
          </cell>
          <cell r="F332">
            <v>95</v>
          </cell>
        </row>
        <row r="333">
          <cell r="A333">
            <v>17.07</v>
          </cell>
          <cell r="B333" t="str">
            <v>Reinforcing Steel, Plain Grade 230, 16mm x 6m</v>
          </cell>
          <cell r="C333" t="str">
            <v>pc.</v>
          </cell>
          <cell r="D333">
            <v>165.9</v>
          </cell>
          <cell r="E333">
            <v>0</v>
          </cell>
          <cell r="F333">
            <v>158</v>
          </cell>
        </row>
        <row r="334">
          <cell r="A334">
            <v>17.08</v>
          </cell>
          <cell r="B334" t="str">
            <v>Reinforcing Steel, Plain Grade 230, 20mm x 6m</v>
          </cell>
          <cell r="C334" t="str">
            <v>pc.</v>
          </cell>
          <cell r="D334">
            <v>243.60000000000002</v>
          </cell>
          <cell r="E334">
            <v>0</v>
          </cell>
          <cell r="F334">
            <v>232</v>
          </cell>
        </row>
        <row r="335">
          <cell r="A335">
            <v>17.09</v>
          </cell>
          <cell r="B335" t="str">
            <v>Reinforcing Steel, Plain Grade 230, 25mm x 6m</v>
          </cell>
          <cell r="C335" t="str">
            <v>pc.</v>
          </cell>
          <cell r="D335">
            <v>385.35</v>
          </cell>
          <cell r="E335">
            <v>0</v>
          </cell>
          <cell r="F335">
            <v>367</v>
          </cell>
        </row>
        <row r="336">
          <cell r="A336">
            <v>17.1</v>
          </cell>
          <cell r="B336" t="str">
            <v>Reinforcing Steel, Struc. Def. Grade 230, 10mm x 6m</v>
          </cell>
          <cell r="C336" t="str">
            <v>pc.</v>
          </cell>
          <cell r="D336">
            <v>51.45</v>
          </cell>
          <cell r="E336">
            <v>0</v>
          </cell>
          <cell r="F336">
            <v>49</v>
          </cell>
        </row>
        <row r="337">
          <cell r="A337">
            <v>17.11</v>
          </cell>
          <cell r="B337" t="str">
            <v>Reinforcing Steel, Struc. Def. Grade 230, 12mm x 6m</v>
          </cell>
          <cell r="C337" t="str">
            <v>pc.</v>
          </cell>
          <cell r="D337">
            <v>63</v>
          </cell>
          <cell r="E337">
            <v>0</v>
          </cell>
          <cell r="F337">
            <v>60</v>
          </cell>
        </row>
        <row r="338">
          <cell r="A338">
            <v>17.12</v>
          </cell>
          <cell r="B338" t="str">
            <v>Reinforcing Steel, Struc. Def. Grade 230, 16mm x 6m</v>
          </cell>
          <cell r="C338" t="str">
            <v>pc.</v>
          </cell>
          <cell r="D338">
            <v>103.95</v>
          </cell>
          <cell r="E338">
            <v>0</v>
          </cell>
          <cell r="F338">
            <v>99</v>
          </cell>
        </row>
        <row r="339">
          <cell r="A339">
            <v>17.13</v>
          </cell>
          <cell r="B339" t="str">
            <v>Reinforcing Steel, Struc. Def. Grade 230, 20mm x 6m</v>
          </cell>
          <cell r="C339" t="str">
            <v>pc.</v>
          </cell>
          <cell r="D339">
            <v>178.5</v>
          </cell>
          <cell r="E339">
            <v>0</v>
          </cell>
          <cell r="F339">
            <v>170</v>
          </cell>
        </row>
        <row r="340">
          <cell r="A340">
            <v>17.14</v>
          </cell>
          <cell r="B340" t="str">
            <v>Reinforcing Steel, Struc. Def. Grade 230, 25mm x 6m</v>
          </cell>
          <cell r="C340" t="str">
            <v>pc.</v>
          </cell>
          <cell r="D340">
            <v>294</v>
          </cell>
          <cell r="E340">
            <v>0</v>
          </cell>
          <cell r="F340">
            <v>280</v>
          </cell>
        </row>
        <row r="341">
          <cell r="A341">
            <v>18</v>
          </cell>
          <cell r="B341" t="str">
            <v>Roofing</v>
          </cell>
          <cell r="D341">
            <v>0</v>
          </cell>
          <cell r="E341">
            <v>0</v>
          </cell>
        </row>
        <row r="342">
          <cell r="A342" t="str">
            <v>18a</v>
          </cell>
          <cell r="B342" t="str">
            <v>Installation of Corrugated G.I. Sheets</v>
          </cell>
          <cell r="C342" t="str">
            <v>sq.m.</v>
          </cell>
          <cell r="D342">
            <v>0</v>
          </cell>
          <cell r="E342">
            <v>26.574</v>
          </cell>
          <cell r="G342">
            <v>25.8</v>
          </cell>
        </row>
        <row r="343">
          <cell r="A343" t="str">
            <v>18b</v>
          </cell>
          <cell r="B343" t="str">
            <v>Installation of Gutter</v>
          </cell>
          <cell r="C343" t="str">
            <v>m</v>
          </cell>
          <cell r="D343">
            <v>0</v>
          </cell>
          <cell r="E343">
            <v>12.2055</v>
          </cell>
          <cell r="G343">
            <v>11.85</v>
          </cell>
        </row>
        <row r="344">
          <cell r="A344" t="str">
            <v>18c</v>
          </cell>
          <cell r="B344" t="str">
            <v>Installation of Flashing</v>
          </cell>
          <cell r="C344" t="str">
            <v>m</v>
          </cell>
          <cell r="D344">
            <v>0</v>
          </cell>
          <cell r="E344">
            <v>9.7129</v>
          </cell>
          <cell r="G344">
            <v>9.43</v>
          </cell>
        </row>
        <row r="345">
          <cell r="A345" t="str">
            <v>18d</v>
          </cell>
          <cell r="B345" t="str">
            <v>Installation of Ridge Roll</v>
          </cell>
          <cell r="C345" t="str">
            <v>m</v>
          </cell>
          <cell r="D345">
            <v>0</v>
          </cell>
          <cell r="E345">
            <v>8.7035</v>
          </cell>
          <cell r="G345">
            <v>8.45</v>
          </cell>
        </row>
        <row r="346">
          <cell r="A346" t="str">
            <v>18e</v>
          </cell>
          <cell r="B346" t="str">
            <v>Installation of Facia Board</v>
          </cell>
          <cell r="C346" t="str">
            <v>bd. ft.</v>
          </cell>
          <cell r="D346">
            <v>0</v>
          </cell>
          <cell r="E346">
            <v>8.8168</v>
          </cell>
          <cell r="G346">
            <v>8.56</v>
          </cell>
        </row>
        <row r="347">
          <cell r="A347" t="str">
            <v>18f</v>
          </cell>
          <cell r="B347" t="str">
            <v>Removal of Corrugated G.I. Sheets</v>
          </cell>
          <cell r="C347" t="str">
            <v>sq.m.</v>
          </cell>
          <cell r="D347">
            <v>0</v>
          </cell>
          <cell r="E347">
            <v>4.6041</v>
          </cell>
          <cell r="G347">
            <v>4.47</v>
          </cell>
        </row>
        <row r="348">
          <cell r="A348" t="str">
            <v>18g</v>
          </cell>
          <cell r="B348" t="str">
            <v>Removal of Roofing Accessories</v>
          </cell>
          <cell r="C348" t="str">
            <v>m</v>
          </cell>
          <cell r="D348">
            <v>0</v>
          </cell>
          <cell r="E348">
            <v>0.8343</v>
          </cell>
          <cell r="G348">
            <v>0.81</v>
          </cell>
        </row>
        <row r="349">
          <cell r="A349" t="str">
            <v>18g1</v>
          </cell>
          <cell r="B349" t="str">
            <v>Removal of Flashing</v>
          </cell>
          <cell r="C349" t="str">
            <v>m</v>
          </cell>
          <cell r="D349">
            <v>0</v>
          </cell>
          <cell r="E349">
            <v>0.8343</v>
          </cell>
          <cell r="G349">
            <v>0.81</v>
          </cell>
        </row>
        <row r="350">
          <cell r="A350" t="str">
            <v>18g2</v>
          </cell>
          <cell r="B350" t="str">
            <v>Removal of Gutter</v>
          </cell>
          <cell r="C350" t="str">
            <v>m</v>
          </cell>
          <cell r="D350">
            <v>0</v>
          </cell>
          <cell r="E350">
            <v>0.8343</v>
          </cell>
          <cell r="G350">
            <v>0.81</v>
          </cell>
        </row>
        <row r="351">
          <cell r="A351" t="str">
            <v>18g3</v>
          </cell>
          <cell r="B351" t="str">
            <v>Removal of Fascia Board</v>
          </cell>
          <cell r="C351" t="str">
            <v>m</v>
          </cell>
          <cell r="D351">
            <v>0</v>
          </cell>
          <cell r="E351">
            <v>0.8343</v>
          </cell>
          <cell r="G351">
            <v>0.81</v>
          </cell>
        </row>
        <row r="352">
          <cell r="A352" t="str">
            <v>18g4</v>
          </cell>
          <cell r="B352" t="str">
            <v>Removal of Ridge Roll</v>
          </cell>
          <cell r="C352" t="str">
            <v>m</v>
          </cell>
          <cell r="D352">
            <v>0</v>
          </cell>
          <cell r="E352">
            <v>0.8343</v>
          </cell>
          <cell r="G352">
            <v>0.81</v>
          </cell>
        </row>
        <row r="353">
          <cell r="A353">
            <v>18.01</v>
          </cell>
          <cell r="B353" t="str">
            <v>Corrugated G.I. Sheet, G-26 x 8'</v>
          </cell>
          <cell r="C353" t="str">
            <v>pc.</v>
          </cell>
          <cell r="D353">
            <v>176.4</v>
          </cell>
          <cell r="E353">
            <v>0</v>
          </cell>
          <cell r="F353">
            <v>168</v>
          </cell>
        </row>
        <row r="354">
          <cell r="A354">
            <v>18.02</v>
          </cell>
          <cell r="B354" t="str">
            <v>Corrugated G.I. Sheet, G-31 x 8'</v>
          </cell>
          <cell r="C354" t="str">
            <v>pc.</v>
          </cell>
          <cell r="D354">
            <v>142.8</v>
          </cell>
          <cell r="E354">
            <v>0</v>
          </cell>
          <cell r="F354">
            <v>136</v>
          </cell>
        </row>
        <row r="355">
          <cell r="A355">
            <v>18.03</v>
          </cell>
          <cell r="B355" t="str">
            <v>G.I. Copper Rivets</v>
          </cell>
          <cell r="C355" t="str">
            <v>kg.</v>
          </cell>
          <cell r="D355">
            <v>50.400000000000006</v>
          </cell>
          <cell r="E355">
            <v>0</v>
          </cell>
          <cell r="F355">
            <v>48</v>
          </cell>
        </row>
        <row r="356">
          <cell r="A356">
            <v>18.04</v>
          </cell>
          <cell r="B356" t="str">
            <v>G.I. Downspout, 2" x 3" x 8'</v>
          </cell>
          <cell r="C356" t="str">
            <v>pc.</v>
          </cell>
          <cell r="D356">
            <v>94.5</v>
          </cell>
          <cell r="E356">
            <v>0</v>
          </cell>
          <cell r="F356">
            <v>90</v>
          </cell>
        </row>
        <row r="357">
          <cell r="A357">
            <v>18.05</v>
          </cell>
          <cell r="B357" t="str">
            <v>G.I. Downspout, 2" x 4" x 8'</v>
          </cell>
          <cell r="C357" t="str">
            <v>pc.</v>
          </cell>
          <cell r="D357">
            <v>94.5</v>
          </cell>
          <cell r="E357">
            <v>0</v>
          </cell>
          <cell r="F357">
            <v>90</v>
          </cell>
        </row>
        <row r="358">
          <cell r="A358">
            <v>18.06</v>
          </cell>
          <cell r="B358" t="str">
            <v>Gutter, G-24, 36" x 8'</v>
          </cell>
          <cell r="C358" t="str">
            <v>pc.</v>
          </cell>
          <cell r="D358">
            <v>115.5</v>
          </cell>
          <cell r="E358">
            <v>0</v>
          </cell>
          <cell r="F358">
            <v>110</v>
          </cell>
        </row>
        <row r="359">
          <cell r="A359">
            <v>18.07</v>
          </cell>
          <cell r="B359" t="str">
            <v>Gutter, G-26, 36" x 8'</v>
          </cell>
          <cell r="C359" t="str">
            <v>pc.</v>
          </cell>
          <cell r="D359">
            <v>115.5</v>
          </cell>
          <cell r="E359">
            <v>0</v>
          </cell>
          <cell r="F359">
            <v>110</v>
          </cell>
        </row>
        <row r="360">
          <cell r="A360">
            <v>18.08</v>
          </cell>
          <cell r="B360" t="str">
            <v>Plain G.I. Sheet, G-24 x 8'</v>
          </cell>
          <cell r="C360" t="str">
            <v>lft.</v>
          </cell>
          <cell r="D360">
            <v>35.7</v>
          </cell>
          <cell r="E360">
            <v>0</v>
          </cell>
          <cell r="F360">
            <v>34</v>
          </cell>
        </row>
        <row r="361">
          <cell r="A361">
            <v>18.09</v>
          </cell>
          <cell r="B361" t="str">
            <v>Plain G.I. Sheet, G-26 x 8'</v>
          </cell>
          <cell r="C361" t="str">
            <v>lft.</v>
          </cell>
          <cell r="D361">
            <v>25.200000000000003</v>
          </cell>
          <cell r="E361">
            <v>0</v>
          </cell>
          <cell r="F361">
            <v>24</v>
          </cell>
        </row>
        <row r="362">
          <cell r="A362">
            <v>18.1</v>
          </cell>
          <cell r="B362" t="str">
            <v>G.I. Flashing, G-26 36"x 8'</v>
          </cell>
          <cell r="C362" t="str">
            <v>pc.</v>
          </cell>
          <cell r="D362">
            <v>157.5</v>
          </cell>
          <cell r="E362">
            <v>0</v>
          </cell>
          <cell r="F362">
            <v>150</v>
          </cell>
        </row>
        <row r="363">
          <cell r="A363">
            <v>18.11</v>
          </cell>
          <cell r="B363" t="str">
            <v>Ridge Roll, G-26 36"x 8'</v>
          </cell>
          <cell r="C363" t="str">
            <v>pc.</v>
          </cell>
          <cell r="D363">
            <v>157.5</v>
          </cell>
          <cell r="E363">
            <v>0</v>
          </cell>
          <cell r="F363">
            <v>150</v>
          </cell>
        </row>
        <row r="364">
          <cell r="A364">
            <v>18.12</v>
          </cell>
          <cell r="B364" t="str">
            <v>Fascia Board, 1" x 10"</v>
          </cell>
          <cell r="C364" t="str">
            <v>bd. ft.</v>
          </cell>
          <cell r="D364">
            <v>42</v>
          </cell>
          <cell r="E364">
            <v>0</v>
          </cell>
          <cell r="F364">
            <v>40</v>
          </cell>
        </row>
        <row r="365">
          <cell r="A365">
            <v>18.13</v>
          </cell>
          <cell r="B365" t="str">
            <v>Corrugated G.I. Sheet, G-26 x 9'</v>
          </cell>
          <cell r="C365" t="str">
            <v>pc.</v>
          </cell>
          <cell r="D365">
            <v>198.45000000000002</v>
          </cell>
          <cell r="E365">
            <v>0</v>
          </cell>
          <cell r="F365">
            <v>189</v>
          </cell>
        </row>
        <row r="366">
          <cell r="A366">
            <v>18.14</v>
          </cell>
          <cell r="B366" t="str">
            <v>Corrugated G.I. Sheet, G-26 x 10'</v>
          </cell>
          <cell r="C366" t="str">
            <v>pc.</v>
          </cell>
          <cell r="D366">
            <v>220.5</v>
          </cell>
          <cell r="E366">
            <v>0</v>
          </cell>
          <cell r="F366">
            <v>210</v>
          </cell>
        </row>
        <row r="367">
          <cell r="A367">
            <v>18.15</v>
          </cell>
          <cell r="B367" t="str">
            <v>Corrugated G.I. Sheet, G-26 x 12'</v>
          </cell>
          <cell r="C367" t="str">
            <v>pc.</v>
          </cell>
          <cell r="D367">
            <v>264.6</v>
          </cell>
          <cell r="E367">
            <v>0</v>
          </cell>
          <cell r="F367">
            <v>252</v>
          </cell>
        </row>
        <row r="368">
          <cell r="A368" t="str">
            <v>19 a</v>
          </cell>
          <cell r="B368" t="str">
            <v>Structural Steel</v>
          </cell>
          <cell r="D368">
            <v>0</v>
          </cell>
          <cell r="E368">
            <v>0</v>
          </cell>
        </row>
        <row r="369">
          <cell r="A369" t="str">
            <v>19-a1</v>
          </cell>
          <cell r="B369" t="str">
            <v>Soil Poisoning</v>
          </cell>
          <cell r="C369" t="str">
            <v>lot</v>
          </cell>
          <cell r="D369">
            <v>714</v>
          </cell>
          <cell r="E369">
            <v>0</v>
          </cell>
          <cell r="F369">
            <v>680</v>
          </cell>
        </row>
        <row r="370">
          <cell r="A370" t="str">
            <v>19-a2</v>
          </cell>
          <cell r="B370" t="str">
            <v>Application of Soil Poisoning</v>
          </cell>
          <cell r="C370" t="str">
            <v>lot</v>
          </cell>
          <cell r="D370">
            <v>0</v>
          </cell>
          <cell r="E370">
            <v>247.20000000000002</v>
          </cell>
          <cell r="G370">
            <v>240</v>
          </cell>
        </row>
        <row r="371">
          <cell r="A371">
            <v>19</v>
          </cell>
          <cell r="B371" t="str">
            <v>Structural Steel</v>
          </cell>
          <cell r="D371">
            <v>0</v>
          </cell>
          <cell r="E371">
            <v>0</v>
          </cell>
        </row>
        <row r="372">
          <cell r="A372" t="str">
            <v>19a</v>
          </cell>
          <cell r="B372" t="str">
            <v>Removal of Structural Steel Frame</v>
          </cell>
          <cell r="C372" t="str">
            <v>kg.</v>
          </cell>
          <cell r="D372">
            <v>0</v>
          </cell>
          <cell r="E372">
            <v>0.28840000000000005</v>
          </cell>
          <cell r="G372">
            <v>0.28</v>
          </cell>
        </row>
        <row r="373">
          <cell r="A373" t="str">
            <v>19b</v>
          </cell>
          <cell r="B373" t="str">
            <v>Removal of Miscellaneous Steel</v>
          </cell>
          <cell r="C373" t="str">
            <v>kg.</v>
          </cell>
          <cell r="D373">
            <v>0</v>
          </cell>
          <cell r="E373">
            <v>0.5047</v>
          </cell>
          <cell r="G373">
            <v>0.49</v>
          </cell>
        </row>
        <row r="374">
          <cell r="A374" t="str">
            <v>19c</v>
          </cell>
          <cell r="B374" t="str">
            <v>Installation of Steel Purlins</v>
          </cell>
          <cell r="C374" t="str">
            <v>kg.</v>
          </cell>
          <cell r="D374">
            <v>0</v>
          </cell>
          <cell r="E374">
            <v>6.695</v>
          </cell>
          <cell r="G374">
            <v>6.5</v>
          </cell>
        </row>
        <row r="375">
          <cell r="A375" t="str">
            <v>19d</v>
          </cell>
          <cell r="B375" t="str">
            <v>Fabrication &amp; Installation of Steel Rafter</v>
          </cell>
          <cell r="C375" t="str">
            <v>kg.</v>
          </cell>
          <cell r="D375">
            <v>0</v>
          </cell>
          <cell r="E375">
            <v>7.519</v>
          </cell>
          <cell r="G375">
            <v>7.3</v>
          </cell>
        </row>
        <row r="376">
          <cell r="A376">
            <v>19.01</v>
          </cell>
          <cell r="B376" t="str">
            <v>Angle Bars, 1/8" x 1/2" x 1/2" x 20'</v>
          </cell>
          <cell r="C376" t="str">
            <v>pc.</v>
          </cell>
          <cell r="D376">
            <v>102.9</v>
          </cell>
          <cell r="E376">
            <v>0</v>
          </cell>
          <cell r="F376">
            <v>98</v>
          </cell>
        </row>
        <row r="377">
          <cell r="A377">
            <v>19.02</v>
          </cell>
          <cell r="B377" t="str">
            <v>Angle Bars, 1/8" x 3/4" x 3/4" x 20'</v>
          </cell>
          <cell r="C377" t="str">
            <v>pc.</v>
          </cell>
          <cell r="D377">
            <v>115.5</v>
          </cell>
          <cell r="E377">
            <v>0</v>
          </cell>
          <cell r="F377">
            <v>110</v>
          </cell>
        </row>
        <row r="378">
          <cell r="A378">
            <v>19.03</v>
          </cell>
          <cell r="B378" t="str">
            <v>Angle Bars, 1/8" x  1"   x  1"  x 20'</v>
          </cell>
          <cell r="C378" t="str">
            <v>pc.</v>
          </cell>
          <cell r="D378">
            <v>121.80000000000001</v>
          </cell>
          <cell r="E378">
            <v>0</v>
          </cell>
          <cell r="F378">
            <v>116</v>
          </cell>
        </row>
        <row r="379">
          <cell r="A379">
            <v>19.04</v>
          </cell>
          <cell r="B379" t="str">
            <v>Angle Bars, 1/8" x 1-1/2" x 1-1/2" x 20'</v>
          </cell>
          <cell r="C379" t="str">
            <v>pc.</v>
          </cell>
          <cell r="D379">
            <v>189</v>
          </cell>
          <cell r="E379">
            <v>0</v>
          </cell>
          <cell r="F379">
            <v>180</v>
          </cell>
        </row>
        <row r="380">
          <cell r="A380">
            <v>19.05</v>
          </cell>
          <cell r="B380" t="str">
            <v>Angle Bars, 1/4" x 1" x  1" x 20'</v>
          </cell>
          <cell r="C380" t="str">
            <v>pc.</v>
          </cell>
          <cell r="D380">
            <v>253.05</v>
          </cell>
          <cell r="E380">
            <v>0</v>
          </cell>
          <cell r="F380">
            <v>241</v>
          </cell>
        </row>
        <row r="381">
          <cell r="A381">
            <v>19.06</v>
          </cell>
          <cell r="B381" t="str">
            <v>Angle Bars, 3/8" x 3" x 3" x 20'</v>
          </cell>
          <cell r="C381" t="str">
            <v>pc.</v>
          </cell>
          <cell r="D381">
            <v>1089.9</v>
          </cell>
          <cell r="E381">
            <v>0</v>
          </cell>
          <cell r="F381">
            <v>1038</v>
          </cell>
        </row>
        <row r="382">
          <cell r="A382">
            <v>19.07</v>
          </cell>
          <cell r="B382" t="str">
            <v>Flat Bars, 1/8" x 3/8" x 20'</v>
          </cell>
          <cell r="C382" t="str">
            <v>pc.</v>
          </cell>
          <cell r="D382">
            <v>47.25</v>
          </cell>
          <cell r="E382">
            <v>0</v>
          </cell>
          <cell r="F382">
            <v>45</v>
          </cell>
        </row>
        <row r="383">
          <cell r="A383">
            <v>19.08</v>
          </cell>
          <cell r="B383" t="str">
            <v>Flat Bars, 1/8" x 1/2" x 20'</v>
          </cell>
          <cell r="C383" t="str">
            <v>pc.</v>
          </cell>
          <cell r="D383">
            <v>54.6</v>
          </cell>
          <cell r="E383">
            <v>0</v>
          </cell>
          <cell r="F383">
            <v>52</v>
          </cell>
        </row>
        <row r="384">
          <cell r="A384">
            <v>19.09</v>
          </cell>
          <cell r="B384" t="str">
            <v>Flat Bars, 1/4" x 1/2" x 20'</v>
          </cell>
          <cell r="C384" t="str">
            <v>pc.</v>
          </cell>
          <cell r="D384">
            <v>91.35000000000001</v>
          </cell>
          <cell r="E384">
            <v>0</v>
          </cell>
          <cell r="F384">
            <v>87</v>
          </cell>
        </row>
        <row r="385">
          <cell r="A385">
            <v>19.1</v>
          </cell>
          <cell r="B385" t="str">
            <v>Flat Bars, 1/4" x 2" x 20'</v>
          </cell>
          <cell r="C385" t="str">
            <v>pc.</v>
          </cell>
          <cell r="D385">
            <v>258.3</v>
          </cell>
          <cell r="E385">
            <v>0</v>
          </cell>
          <cell r="F385">
            <v>246</v>
          </cell>
        </row>
        <row r="386">
          <cell r="A386">
            <v>19.11</v>
          </cell>
          <cell r="B386" t="str">
            <v>LC 75mm x 50mm x 2mm x 6m</v>
          </cell>
          <cell r="C386" t="str">
            <v>pc.</v>
          </cell>
          <cell r="D386">
            <v>191</v>
          </cell>
          <cell r="E386">
            <v>0</v>
          </cell>
          <cell r="F386">
            <v>308</v>
          </cell>
        </row>
        <row r="387">
          <cell r="A387">
            <v>19.12</v>
          </cell>
          <cell r="B387" t="str">
            <v>LC 100mm x 50mm x 2mm x 6m</v>
          </cell>
          <cell r="C387" t="str">
            <v>pc.</v>
          </cell>
          <cell r="D387">
            <v>229</v>
          </cell>
          <cell r="E387">
            <v>0</v>
          </cell>
          <cell r="F387">
            <v>370</v>
          </cell>
        </row>
        <row r="388">
          <cell r="A388">
            <v>19.13</v>
          </cell>
          <cell r="B388" t="str">
            <v>Structural Tubing 200mm x 150mm x 5mm</v>
          </cell>
          <cell r="C388" t="str">
            <v>kg.</v>
          </cell>
          <cell r="D388">
            <v>21</v>
          </cell>
          <cell r="E388">
            <v>0</v>
          </cell>
          <cell r="F388">
            <v>20</v>
          </cell>
        </row>
        <row r="389">
          <cell r="A389">
            <v>19.14</v>
          </cell>
          <cell r="B389" t="str">
            <v>Angle Bars, 1/8" x 2" x 2" x 20'</v>
          </cell>
          <cell r="C389" t="str">
            <v>pc.</v>
          </cell>
          <cell r="D389">
            <v>21</v>
          </cell>
          <cell r="E389">
            <v>0</v>
          </cell>
          <cell r="F389">
            <v>20</v>
          </cell>
        </row>
        <row r="390">
          <cell r="A390">
            <v>19.15</v>
          </cell>
          <cell r="B390" t="str">
            <v>Angle Bars, 1/4" x 2" x 2" x 20'</v>
          </cell>
          <cell r="C390" t="str">
            <v>pc.</v>
          </cell>
          <cell r="D390">
            <v>21</v>
          </cell>
          <cell r="E390">
            <v>0</v>
          </cell>
          <cell r="F390">
            <v>20</v>
          </cell>
        </row>
        <row r="391">
          <cell r="A391">
            <v>19.16</v>
          </cell>
          <cell r="B391" t="str">
            <v>Angle Bars, 3/8" x 2" x 2" x 20'</v>
          </cell>
          <cell r="C391" t="str">
            <v>pc.</v>
          </cell>
          <cell r="D391">
            <v>21</v>
          </cell>
          <cell r="E391">
            <v>0</v>
          </cell>
          <cell r="F391">
            <v>20</v>
          </cell>
        </row>
        <row r="392">
          <cell r="A392">
            <v>20</v>
          </cell>
          <cell r="B392" t="str">
            <v>Tile Works</v>
          </cell>
          <cell r="D392">
            <v>0</v>
          </cell>
          <cell r="E392">
            <v>0</v>
          </cell>
        </row>
        <row r="393">
          <cell r="A393">
            <v>21</v>
          </cell>
          <cell r="B393" t="str">
            <v>Wires/Wiring Devices</v>
          </cell>
          <cell r="D393">
            <v>0</v>
          </cell>
          <cell r="E393">
            <v>0</v>
          </cell>
        </row>
        <row r="394">
          <cell r="A394">
            <v>21.01</v>
          </cell>
          <cell r="B394" t="str">
            <v>Electrical Wire Stranded 150m/roll, TW #  6</v>
          </cell>
          <cell r="C394" t="str">
            <v>roll</v>
          </cell>
          <cell r="D394">
            <v>3738</v>
          </cell>
          <cell r="E394">
            <v>0</v>
          </cell>
          <cell r="F394">
            <v>3560</v>
          </cell>
        </row>
        <row r="395">
          <cell r="A395">
            <v>21.02</v>
          </cell>
          <cell r="B395" t="str">
            <v>Electrical Wire Stranded 150m/roll, TW #  8</v>
          </cell>
          <cell r="C395" t="str">
            <v>roll</v>
          </cell>
          <cell r="D395">
            <v>2866.5</v>
          </cell>
          <cell r="E395">
            <v>0</v>
          </cell>
          <cell r="F395">
            <v>2730</v>
          </cell>
        </row>
        <row r="396">
          <cell r="A396">
            <v>21.03</v>
          </cell>
          <cell r="B396" t="str">
            <v>Electrical Wire Stranded 150m/roll, TW # 10</v>
          </cell>
          <cell r="C396" t="str">
            <v>roll</v>
          </cell>
          <cell r="D396">
            <v>1485.75</v>
          </cell>
          <cell r="E396">
            <v>0</v>
          </cell>
          <cell r="F396">
            <v>1415</v>
          </cell>
        </row>
        <row r="397">
          <cell r="A397">
            <v>21.04</v>
          </cell>
          <cell r="B397" t="str">
            <v>Electrical Wire Stranded 150m/roll, TW # 12</v>
          </cell>
          <cell r="C397" t="str">
            <v>roll</v>
          </cell>
          <cell r="D397">
            <v>1165.5</v>
          </cell>
          <cell r="E397">
            <v>0</v>
          </cell>
          <cell r="F397">
            <v>1110</v>
          </cell>
        </row>
        <row r="398">
          <cell r="A398">
            <v>21.05</v>
          </cell>
          <cell r="B398" t="str">
            <v>Electrical Wire Stranded 150m/roll, TW # 14</v>
          </cell>
          <cell r="C398" t="str">
            <v>roll</v>
          </cell>
          <cell r="D398">
            <v>680.4</v>
          </cell>
          <cell r="E398">
            <v>0</v>
          </cell>
          <cell r="F398">
            <v>648</v>
          </cell>
        </row>
        <row r="399">
          <cell r="A399">
            <v>21.06</v>
          </cell>
          <cell r="B399" t="str">
            <v>Entrance Cap 3/4" dia.</v>
          </cell>
          <cell r="C399" t="str">
            <v>pc.</v>
          </cell>
          <cell r="D399">
            <v>43.050000000000004</v>
          </cell>
          <cell r="E399">
            <v>0</v>
          </cell>
          <cell r="F399">
            <v>41</v>
          </cell>
        </row>
        <row r="400">
          <cell r="A400">
            <v>21.07</v>
          </cell>
          <cell r="B400" t="str">
            <v>Entrance Cap  1" dia.</v>
          </cell>
          <cell r="C400" t="str">
            <v>pc.</v>
          </cell>
          <cell r="D400">
            <v>49.35</v>
          </cell>
          <cell r="E400">
            <v>0</v>
          </cell>
          <cell r="F400">
            <v>47</v>
          </cell>
        </row>
        <row r="401">
          <cell r="A401">
            <v>21.08</v>
          </cell>
          <cell r="B401" t="str">
            <v>Porcelain Split Knob</v>
          </cell>
          <cell r="C401" t="str">
            <v>pc.</v>
          </cell>
          <cell r="D401">
            <v>2.625</v>
          </cell>
          <cell r="E401">
            <v>0</v>
          </cell>
          <cell r="F401">
            <v>2.5</v>
          </cell>
        </row>
        <row r="402">
          <cell r="A402">
            <v>21.09</v>
          </cell>
          <cell r="B402" t="str">
            <v>RSC Clamp 1" dia.</v>
          </cell>
          <cell r="C402" t="str">
            <v>pc.</v>
          </cell>
          <cell r="D402">
            <v>3.1500000000000004</v>
          </cell>
          <cell r="E402">
            <v>0</v>
          </cell>
          <cell r="F402">
            <v>3</v>
          </cell>
        </row>
        <row r="403">
          <cell r="A403">
            <v>22</v>
          </cell>
          <cell r="B403" t="str">
            <v>Wood/Lumber</v>
          </cell>
          <cell r="D403">
            <v>0</v>
          </cell>
          <cell r="E403">
            <v>0</v>
          </cell>
        </row>
        <row r="404">
          <cell r="A404" t="str">
            <v>22a</v>
          </cell>
          <cell r="B404" t="str">
            <v>Ceiling Frame Work</v>
          </cell>
          <cell r="C404" t="str">
            <v>bd. ft.</v>
          </cell>
          <cell r="D404">
            <v>0</v>
          </cell>
          <cell r="E404">
            <v>11.7008</v>
          </cell>
          <cell r="G404">
            <v>11.36</v>
          </cell>
        </row>
        <row r="405">
          <cell r="A405" t="str">
            <v>22b</v>
          </cell>
          <cell r="B405" t="str">
            <v>Partition Frame Work</v>
          </cell>
          <cell r="C405" t="str">
            <v>bd. ft.</v>
          </cell>
          <cell r="D405">
            <v>0</v>
          </cell>
          <cell r="E405">
            <v>8.5799</v>
          </cell>
          <cell r="G405">
            <v>8.33</v>
          </cell>
        </row>
        <row r="406">
          <cell r="A406" t="str">
            <v>22c</v>
          </cell>
          <cell r="B406" t="str">
            <v>Plywood Installation</v>
          </cell>
          <cell r="C406" t="str">
            <v>pc.</v>
          </cell>
          <cell r="D406">
            <v>0</v>
          </cell>
          <cell r="E406">
            <v>32.1875</v>
          </cell>
          <cell r="G406">
            <v>31.25</v>
          </cell>
        </row>
        <row r="407">
          <cell r="A407" t="str">
            <v>22d</v>
          </cell>
          <cell r="B407" t="str">
            <v>Fabrication &amp; Installation of Truss (Wood)</v>
          </cell>
          <cell r="C407" t="str">
            <v>bd. ft.</v>
          </cell>
          <cell r="D407">
            <v>0</v>
          </cell>
          <cell r="E407">
            <v>14.4406</v>
          </cell>
          <cell r="G407">
            <v>14.02</v>
          </cell>
        </row>
        <row r="408">
          <cell r="A408" t="str">
            <v>22e</v>
          </cell>
          <cell r="B408" t="str">
            <v>Installation of Purlins (Wood)</v>
          </cell>
          <cell r="C408" t="str">
            <v>bd. ft.</v>
          </cell>
          <cell r="D408">
            <v>0</v>
          </cell>
          <cell r="E408">
            <v>5.15</v>
          </cell>
          <cell r="G408">
            <v>5</v>
          </cell>
        </row>
        <row r="409">
          <cell r="A409" t="str">
            <v>22f</v>
          </cell>
          <cell r="B409" t="str">
            <v>Removal of Wooden Truss</v>
          </cell>
          <cell r="C409" t="str">
            <v>bd. ft.</v>
          </cell>
          <cell r="D409">
            <v>0</v>
          </cell>
          <cell r="E409">
            <v>0.2575</v>
          </cell>
          <cell r="G409">
            <v>0.25</v>
          </cell>
        </row>
        <row r="410">
          <cell r="A410" t="str">
            <v>22g</v>
          </cell>
          <cell r="B410" t="str">
            <v>Removal of Purlins (Wood)</v>
          </cell>
          <cell r="C410" t="str">
            <v>bd. ft.</v>
          </cell>
          <cell r="D410">
            <v>0</v>
          </cell>
          <cell r="E410">
            <v>0.3914</v>
          </cell>
          <cell r="G410">
            <v>0.38</v>
          </cell>
        </row>
        <row r="411">
          <cell r="A411" t="str">
            <v>22h</v>
          </cell>
          <cell r="B411" t="str">
            <v>Removal of Ceiling Frame</v>
          </cell>
          <cell r="C411" t="str">
            <v>bd. ft.</v>
          </cell>
          <cell r="D411">
            <v>0</v>
          </cell>
          <cell r="E411">
            <v>0.309</v>
          </cell>
          <cell r="G411">
            <v>0.3</v>
          </cell>
        </row>
        <row r="412">
          <cell r="A412" t="str">
            <v>22i</v>
          </cell>
          <cell r="B412" t="str">
            <v>Removal of Partition Frame</v>
          </cell>
          <cell r="C412" t="str">
            <v>bd. ft.</v>
          </cell>
          <cell r="D412">
            <v>0</v>
          </cell>
          <cell r="E412">
            <v>0.1957</v>
          </cell>
          <cell r="G412">
            <v>0.19</v>
          </cell>
        </row>
        <row r="413">
          <cell r="A413" t="str">
            <v>22j</v>
          </cell>
          <cell r="B413" t="str">
            <v>Removal of Ceiling Board</v>
          </cell>
          <cell r="C413" t="str">
            <v>sq.m.</v>
          </cell>
          <cell r="D413">
            <v>0</v>
          </cell>
          <cell r="E413">
            <v>4.9234</v>
          </cell>
          <cell r="G413">
            <v>4.78</v>
          </cell>
        </row>
        <row r="414">
          <cell r="A414" t="str">
            <v>22k</v>
          </cell>
          <cell r="B414" t="str">
            <v>Removal of Partition Board</v>
          </cell>
          <cell r="C414" t="str">
            <v>sq.m.</v>
          </cell>
          <cell r="D414">
            <v>0</v>
          </cell>
          <cell r="E414">
            <v>3.9449</v>
          </cell>
          <cell r="G414">
            <v>3.83</v>
          </cell>
        </row>
        <row r="415">
          <cell r="A415" t="str">
            <v>22l</v>
          </cell>
          <cell r="B415" t="str">
            <v>Installation of T&amp;G (Wall)</v>
          </cell>
          <cell r="C415" t="str">
            <v>bd. ft.</v>
          </cell>
          <cell r="D415">
            <v>0</v>
          </cell>
          <cell r="E415">
            <v>14.832</v>
          </cell>
          <cell r="G415">
            <v>14.4</v>
          </cell>
        </row>
        <row r="416">
          <cell r="A416" t="str">
            <v>22m</v>
          </cell>
          <cell r="B416" t="str">
            <v>Removal of T&amp;G (Wall)</v>
          </cell>
          <cell r="C416" t="str">
            <v>bd. ft.</v>
          </cell>
          <cell r="D416">
            <v>0</v>
          </cell>
          <cell r="E416">
            <v>0.8858</v>
          </cell>
          <cell r="G416">
            <v>0.86</v>
          </cell>
        </row>
        <row r="417">
          <cell r="A417" t="str">
            <v>22n</v>
          </cell>
          <cell r="B417" t="str">
            <v>Fab./Inst./Strip of Formworks (Wall on ground)</v>
          </cell>
          <cell r="C417" t="str">
            <v>sq.m.</v>
          </cell>
          <cell r="D417">
            <v>0</v>
          </cell>
          <cell r="E417">
            <v>107.0273</v>
          </cell>
          <cell r="G417">
            <v>103.91</v>
          </cell>
        </row>
        <row r="418">
          <cell r="A418" t="str">
            <v>22o</v>
          </cell>
          <cell r="B418" t="str">
            <v>Fab./Inst./Strip of Formworks (Wall above 10')</v>
          </cell>
          <cell r="C418" t="str">
            <v>sq.m.</v>
          </cell>
          <cell r="D418">
            <v>0</v>
          </cell>
          <cell r="E418">
            <v>151.87349999999998</v>
          </cell>
          <cell r="G418">
            <v>147.45</v>
          </cell>
        </row>
        <row r="419">
          <cell r="A419" t="str">
            <v>22p</v>
          </cell>
          <cell r="B419" t="str">
            <v>Fab./Inst./Strip of Formworks (Beams)</v>
          </cell>
          <cell r="C419" t="str">
            <v>sq.m.</v>
          </cell>
          <cell r="D419">
            <v>0</v>
          </cell>
          <cell r="E419">
            <v>166.65400000000002</v>
          </cell>
          <cell r="G419">
            <v>161.8</v>
          </cell>
        </row>
        <row r="420">
          <cell r="A420" t="str">
            <v>22q</v>
          </cell>
          <cell r="B420" t="str">
            <v>Fab./Inst./Strip of Formworks (Column)</v>
          </cell>
          <cell r="C420" t="str">
            <v>sq.m.</v>
          </cell>
          <cell r="D420">
            <v>0</v>
          </cell>
          <cell r="E420">
            <v>137.7419</v>
          </cell>
          <cell r="G420">
            <v>133.73</v>
          </cell>
        </row>
        <row r="421">
          <cell r="A421" t="str">
            <v>22r</v>
          </cell>
          <cell r="B421" t="str">
            <v>Fab./Inst./Removal of Scaffolds</v>
          </cell>
          <cell r="C421" t="str">
            <v>lot</v>
          </cell>
          <cell r="D421">
            <v>0</v>
          </cell>
          <cell r="E421">
            <v>515</v>
          </cell>
          <cell r="G421">
            <v>500</v>
          </cell>
        </row>
        <row r="422">
          <cell r="A422" t="str">
            <v>22r1</v>
          </cell>
          <cell r="B422" t="str">
            <v>Fab./Inst./Removal of Scaffolds</v>
          </cell>
          <cell r="C422" t="str">
            <v>bd.ft.</v>
          </cell>
          <cell r="D422">
            <v>0</v>
          </cell>
          <cell r="E422">
            <v>3.4608000000000003</v>
          </cell>
          <cell r="G422">
            <v>3.3600000000000003</v>
          </cell>
        </row>
        <row r="423">
          <cell r="A423" t="str">
            <v>22s</v>
          </cell>
          <cell r="B423" t="str">
            <v>Application of Wood Preservative</v>
          </cell>
          <cell r="C423" t="str">
            <v>unit</v>
          </cell>
          <cell r="D423">
            <v>0</v>
          </cell>
          <cell r="E423">
            <v>360.5</v>
          </cell>
          <cell r="G423">
            <v>350</v>
          </cell>
        </row>
        <row r="424">
          <cell r="A424" t="str">
            <v>22t</v>
          </cell>
          <cell r="B424" t="str">
            <v>Installation of T&amp;G (Ceiling)</v>
          </cell>
          <cell r="C424" t="str">
            <v>bd.ft.</v>
          </cell>
          <cell r="D424">
            <v>0</v>
          </cell>
          <cell r="E424">
            <v>16.686</v>
          </cell>
          <cell r="G424">
            <v>16.2</v>
          </cell>
        </row>
        <row r="425">
          <cell r="A425" t="str">
            <v>22u</v>
          </cell>
          <cell r="B425" t="str">
            <v>Removal of T&amp;G (Ceiling)</v>
          </cell>
          <cell r="C425" t="str">
            <v>bd. ft.</v>
          </cell>
          <cell r="D425">
            <v>0</v>
          </cell>
          <cell r="E425">
            <v>1.236</v>
          </cell>
          <cell r="G425">
            <v>1.2</v>
          </cell>
        </row>
        <row r="426">
          <cell r="A426">
            <v>22.01</v>
          </cell>
          <cell r="B426" t="str">
            <v>Rough Lumber, Kiln Dried, Apitong</v>
          </cell>
          <cell r="C426" t="str">
            <v>bd. ft.</v>
          </cell>
          <cell r="D426">
            <v>37.800000000000004</v>
          </cell>
          <cell r="E426">
            <v>0</v>
          </cell>
          <cell r="F426">
            <v>36</v>
          </cell>
        </row>
        <row r="427">
          <cell r="A427">
            <v>22.02</v>
          </cell>
          <cell r="B427" t="str">
            <v>Rough Lumber, Sun Dried, Apitong</v>
          </cell>
          <cell r="C427" t="str">
            <v>bd. ft.</v>
          </cell>
          <cell r="D427">
            <v>25.200000000000003</v>
          </cell>
          <cell r="E427">
            <v>0</v>
          </cell>
          <cell r="F427">
            <v>24</v>
          </cell>
        </row>
        <row r="428">
          <cell r="A428">
            <v>22.03</v>
          </cell>
          <cell r="B428" t="str">
            <v>Rough Lumber, Sun Dried, Guijo</v>
          </cell>
          <cell r="C428" t="str">
            <v>bd. ft.</v>
          </cell>
          <cell r="D428">
            <v>37.800000000000004</v>
          </cell>
          <cell r="E428">
            <v>0</v>
          </cell>
          <cell r="F428">
            <v>36</v>
          </cell>
        </row>
        <row r="429">
          <cell r="A429">
            <v>22.04</v>
          </cell>
          <cell r="B429" t="str">
            <v>Rough Lumber, Kiln Dried, Tanguile</v>
          </cell>
          <cell r="C429" t="str">
            <v>bd. ft.</v>
          </cell>
          <cell r="D429">
            <v>21</v>
          </cell>
          <cell r="E429">
            <v>0</v>
          </cell>
          <cell r="F429">
            <v>20</v>
          </cell>
        </row>
        <row r="430">
          <cell r="A430">
            <v>22.05</v>
          </cell>
          <cell r="B430" t="str">
            <v>Rough Lumber, Sun Dried, Tanguile</v>
          </cell>
          <cell r="C430" t="str">
            <v>bd. ft.</v>
          </cell>
          <cell r="D430">
            <v>25.200000000000003</v>
          </cell>
          <cell r="E430">
            <v>0</v>
          </cell>
          <cell r="F430">
            <v>24</v>
          </cell>
        </row>
        <row r="431">
          <cell r="A431">
            <v>22.06</v>
          </cell>
          <cell r="B431" t="str">
            <v>Rough Lumber, Sun Dried, Yakal</v>
          </cell>
          <cell r="C431" t="str">
            <v>bd. ft.</v>
          </cell>
          <cell r="D431">
            <v>53.550000000000004</v>
          </cell>
          <cell r="E431">
            <v>0</v>
          </cell>
          <cell r="F431">
            <v>51</v>
          </cell>
        </row>
        <row r="432">
          <cell r="A432">
            <v>22.07</v>
          </cell>
          <cell r="B432" t="str">
            <v>S4S Lumber, Kiln Dried, Apitong</v>
          </cell>
          <cell r="C432" t="str">
            <v>bd. ft.</v>
          </cell>
          <cell r="D432">
            <v>37.800000000000004</v>
          </cell>
          <cell r="E432">
            <v>0</v>
          </cell>
          <cell r="F432">
            <v>36</v>
          </cell>
        </row>
        <row r="433">
          <cell r="A433">
            <v>22.08</v>
          </cell>
          <cell r="B433" t="str">
            <v>S4S Lumber, Sun Dried, Apitong</v>
          </cell>
          <cell r="C433" t="str">
            <v>bd. ft.</v>
          </cell>
          <cell r="D433">
            <v>26.25</v>
          </cell>
          <cell r="E433">
            <v>0</v>
          </cell>
          <cell r="F433">
            <v>25</v>
          </cell>
        </row>
        <row r="434">
          <cell r="A434">
            <v>22.09</v>
          </cell>
          <cell r="B434" t="str">
            <v>S4S Lumber, Kiln Dried, Guijo</v>
          </cell>
          <cell r="C434" t="str">
            <v>bd. ft.</v>
          </cell>
          <cell r="D434">
            <v>37.800000000000004</v>
          </cell>
          <cell r="E434">
            <v>0</v>
          </cell>
          <cell r="F434">
            <v>36</v>
          </cell>
        </row>
        <row r="435">
          <cell r="A435">
            <v>22.1</v>
          </cell>
          <cell r="B435" t="str">
            <v>S4S Lumber, Kiln Dried, Tanguile</v>
          </cell>
          <cell r="C435" t="str">
            <v>bd. ft.</v>
          </cell>
          <cell r="D435">
            <v>22.05</v>
          </cell>
          <cell r="E435">
            <v>0</v>
          </cell>
          <cell r="F435">
            <v>21</v>
          </cell>
        </row>
        <row r="436">
          <cell r="A436">
            <v>22.11</v>
          </cell>
          <cell r="B436" t="str">
            <v>S4S Lumber, Sun Dried, Tanguile</v>
          </cell>
          <cell r="C436" t="str">
            <v>bd. ft.</v>
          </cell>
          <cell r="D436">
            <v>26.25</v>
          </cell>
          <cell r="E436">
            <v>0</v>
          </cell>
          <cell r="F436">
            <v>25</v>
          </cell>
        </row>
        <row r="437">
          <cell r="A437">
            <v>22.12</v>
          </cell>
          <cell r="B437" t="str">
            <v>S4S Lumber, Sun Dried, Yakal</v>
          </cell>
          <cell r="C437" t="str">
            <v>bd. ft.</v>
          </cell>
          <cell r="D437">
            <v>54.6</v>
          </cell>
          <cell r="E437">
            <v>0</v>
          </cell>
          <cell r="F437">
            <v>52</v>
          </cell>
        </row>
        <row r="438">
          <cell r="A438">
            <v>22.13</v>
          </cell>
          <cell r="B438" t="str">
            <v>Plyboard, 3/4" x 4' x 8'</v>
          </cell>
          <cell r="C438" t="str">
            <v>pc.</v>
          </cell>
          <cell r="D438">
            <v>693</v>
          </cell>
          <cell r="E438">
            <v>0</v>
          </cell>
          <cell r="F438">
            <v>660</v>
          </cell>
        </row>
        <row r="439">
          <cell r="A439">
            <v>22.14</v>
          </cell>
          <cell r="B439" t="str">
            <v>Plywood, Danarra</v>
          </cell>
          <cell r="C439" t="str">
            <v>pc.</v>
          </cell>
          <cell r="D439">
            <v>420</v>
          </cell>
          <cell r="E439">
            <v>0</v>
          </cell>
          <cell r="F439">
            <v>400</v>
          </cell>
        </row>
        <row r="440">
          <cell r="A440">
            <v>22.15</v>
          </cell>
          <cell r="B440" t="str">
            <v>Plywood, Marine, 1/4" x 4' x 8'</v>
          </cell>
          <cell r="C440" t="str">
            <v>pc.</v>
          </cell>
          <cell r="D440">
            <v>304.5</v>
          </cell>
          <cell r="E440">
            <v>0</v>
          </cell>
          <cell r="F440">
            <v>290</v>
          </cell>
        </row>
        <row r="441">
          <cell r="A441">
            <v>22.16</v>
          </cell>
          <cell r="B441" t="str">
            <v>Plywood, Marine, 1/2" x 4' x 8'</v>
          </cell>
          <cell r="C441" t="str">
            <v>pc.</v>
          </cell>
          <cell r="D441">
            <v>577.5</v>
          </cell>
          <cell r="E441">
            <v>0</v>
          </cell>
          <cell r="F441">
            <v>550</v>
          </cell>
        </row>
        <row r="442">
          <cell r="A442">
            <v>22.17</v>
          </cell>
          <cell r="B442" t="str">
            <v>Plywood, Marine, 3/4" x 4' x 8'</v>
          </cell>
          <cell r="C442" t="str">
            <v>pc.</v>
          </cell>
          <cell r="D442">
            <v>997.5</v>
          </cell>
          <cell r="E442">
            <v>0</v>
          </cell>
          <cell r="F442">
            <v>950</v>
          </cell>
        </row>
        <row r="443">
          <cell r="A443">
            <v>22.18</v>
          </cell>
          <cell r="B443" t="str">
            <v>Plywood, Ordinary, 1/4" x 4' x 8'</v>
          </cell>
          <cell r="C443" t="str">
            <v>pc.</v>
          </cell>
          <cell r="D443">
            <v>262.5</v>
          </cell>
          <cell r="E443">
            <v>0</v>
          </cell>
          <cell r="F443">
            <v>250</v>
          </cell>
        </row>
        <row r="444">
          <cell r="A444">
            <v>22.19</v>
          </cell>
          <cell r="B444" t="str">
            <v>Plywood, Ordinary, 1/2" x 4' x 8'</v>
          </cell>
          <cell r="C444" t="str">
            <v>pc.</v>
          </cell>
          <cell r="D444">
            <v>472.5</v>
          </cell>
          <cell r="E444">
            <v>0</v>
          </cell>
          <cell r="F444">
            <v>450</v>
          </cell>
        </row>
        <row r="445">
          <cell r="A445">
            <v>22.2</v>
          </cell>
          <cell r="B445" t="str">
            <v>Plywood, Ordinary, 3/4" x 4' x 8'</v>
          </cell>
          <cell r="C445" t="str">
            <v>pc.</v>
          </cell>
          <cell r="D445">
            <v>808.5</v>
          </cell>
          <cell r="E445">
            <v>0</v>
          </cell>
          <cell r="F445">
            <v>770</v>
          </cell>
        </row>
        <row r="446">
          <cell r="A446">
            <v>22.21</v>
          </cell>
          <cell r="B446" t="str">
            <v>T&amp;G, 3/4" x 6"</v>
          </cell>
          <cell r="C446" t="str">
            <v>bd. ft.</v>
          </cell>
          <cell r="D446">
            <v>42</v>
          </cell>
          <cell r="E446">
            <v>0</v>
          </cell>
          <cell r="F446">
            <v>40</v>
          </cell>
        </row>
        <row r="447">
          <cell r="A447">
            <v>22.22</v>
          </cell>
          <cell r="B447" t="str">
            <v>Removal of Beam (Wood)</v>
          </cell>
          <cell r="C447" t="str">
            <v>bd. ft.</v>
          </cell>
          <cell r="D447">
            <v>0</v>
          </cell>
          <cell r="E447">
            <v>0.5665000000000001</v>
          </cell>
          <cell r="G447">
            <v>0.55</v>
          </cell>
        </row>
        <row r="448">
          <cell r="A448">
            <v>22.23</v>
          </cell>
          <cell r="B448" t="str">
            <v>Removal of Column (Wood)</v>
          </cell>
          <cell r="C448" t="str">
            <v>bd. ft.</v>
          </cell>
          <cell r="D448">
            <v>0</v>
          </cell>
          <cell r="E448">
            <v>0.3605</v>
          </cell>
          <cell r="G448">
            <v>0.35</v>
          </cell>
        </row>
        <row r="449">
          <cell r="A449">
            <v>22.24</v>
          </cell>
          <cell r="B449" t="str">
            <v>Fabrication &amp; Installation of Beam</v>
          </cell>
          <cell r="C449" t="str">
            <v>bd. ft.</v>
          </cell>
          <cell r="D449">
            <v>0</v>
          </cell>
          <cell r="E449">
            <v>27.707</v>
          </cell>
          <cell r="G449">
            <v>26.9</v>
          </cell>
        </row>
        <row r="450">
          <cell r="A450">
            <v>22.25</v>
          </cell>
          <cell r="B450" t="str">
            <v>Fabrication &amp; Installation of Column</v>
          </cell>
          <cell r="C450" t="str">
            <v>bd. ft.</v>
          </cell>
          <cell r="D450">
            <v>0</v>
          </cell>
          <cell r="E450">
            <v>27.707</v>
          </cell>
          <cell r="G450">
            <v>26.9</v>
          </cell>
        </row>
        <row r="451">
          <cell r="A451">
            <v>22.26</v>
          </cell>
          <cell r="B451" t="str">
            <v>Coco Lumber</v>
          </cell>
          <cell r="C451" t="str">
            <v>bd. ft.</v>
          </cell>
          <cell r="D451">
            <v>8.4</v>
          </cell>
          <cell r="E451">
            <v>0</v>
          </cell>
          <cell r="F451">
            <v>8</v>
          </cell>
        </row>
        <row r="452">
          <cell r="A452">
            <v>30.01</v>
          </cell>
          <cell r="B452" t="str">
            <v>Standard One-Classroom School Building w/o Toilet</v>
          </cell>
          <cell r="C452" t="str">
            <v>Lot</v>
          </cell>
          <cell r="D452">
            <v>168654.15</v>
          </cell>
          <cell r="E452">
            <v>49632.507000000005</v>
          </cell>
          <cell r="F452">
            <v>160623</v>
          </cell>
          <cell r="G452">
            <v>48186.9</v>
          </cell>
        </row>
        <row r="453">
          <cell r="A453">
            <v>30.02</v>
          </cell>
          <cell r="B453" t="str">
            <v>Standard Two-Classroom School Building w/o Toilet</v>
          </cell>
          <cell r="C453" t="str">
            <v>Lot</v>
          </cell>
          <cell r="D453">
            <v>315637.413</v>
          </cell>
          <cell r="E453">
            <v>92887.5836</v>
          </cell>
          <cell r="F453">
            <v>300607.06</v>
          </cell>
          <cell r="G453">
            <v>90182.12</v>
          </cell>
        </row>
        <row r="454">
          <cell r="A454">
            <v>30.03</v>
          </cell>
          <cell r="B454" t="str">
            <v>Standard Three-Classroom School Building w/o Toilet</v>
          </cell>
          <cell r="C454" t="str">
            <v>Lot</v>
          </cell>
          <cell r="D454">
            <v>462620.67600000004</v>
          </cell>
          <cell r="E454">
            <v>136142.6602</v>
          </cell>
          <cell r="F454">
            <v>440591.12</v>
          </cell>
          <cell r="G454">
            <v>132177.34</v>
          </cell>
        </row>
        <row r="455">
          <cell r="A455">
            <v>30.04</v>
          </cell>
          <cell r="B455" t="str">
            <v>Standard One-Classroom School Building w/ Toilet</v>
          </cell>
          <cell r="C455" t="str">
            <v>Lot</v>
          </cell>
          <cell r="D455">
            <v>200154.15</v>
          </cell>
          <cell r="E455">
            <v>68719.59150000001</v>
          </cell>
          <cell r="F455">
            <v>190623</v>
          </cell>
          <cell r="G455">
            <v>66718.05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Graceano Lopez"/>
      <sheetName val="Ernesto Rondon HS"/>
      <sheetName val="Juan Luna ES"/>
      <sheetName val="Pamplona ES"/>
      <sheetName val="Ilaya ES"/>
      <sheetName val="Ernesto Rondon HS (2)"/>
      <sheetName val="RESPSCI"/>
      <sheetName val="Paranaque NHS"/>
      <sheetName val="Talon ES"/>
      <sheetName val="Zapote ES"/>
      <sheetName val="Quantity Take-off"/>
      <sheetName val="Graceano Lopez Jaena ES"/>
      <sheetName val="A. Albert ES"/>
      <sheetName val="Las Pinas HS (CAA)"/>
      <sheetName val="Database"/>
    </sheetNames>
    <sheetDataSet>
      <sheetData sheetId="15">
        <row r="3">
          <cell r="A3" t="str">
            <v>Item
No.</v>
          </cell>
          <cell r="B3" t="str">
            <v>Item Description</v>
          </cell>
          <cell r="C3" t="str">
            <v>Unit</v>
          </cell>
          <cell r="D3" t="str">
            <v>Material</v>
          </cell>
          <cell r="E3" t="str">
            <v>Labor</v>
          </cell>
        </row>
        <row r="4">
          <cell r="D4" t="str">
            <v>Unit Cost (factored)</v>
          </cell>
        </row>
        <row r="5">
          <cell r="A5">
            <v>1</v>
          </cell>
          <cell r="B5" t="str">
            <v>Aggregates</v>
          </cell>
        </row>
        <row r="6">
          <cell r="A6" t="str">
            <v>1a</v>
          </cell>
          <cell r="B6" t="str">
            <v>Excavation (manual), common earth</v>
          </cell>
          <cell r="C6" t="str">
            <v>cu. m.</v>
          </cell>
          <cell r="D6">
            <v>0</v>
          </cell>
          <cell r="E6">
            <v>185.4</v>
          </cell>
        </row>
        <row r="7">
          <cell r="A7" t="str">
            <v>1b</v>
          </cell>
          <cell r="B7" t="str">
            <v>Excavation (manual), rock</v>
          </cell>
          <cell r="C7" t="str">
            <v>cu. m.</v>
          </cell>
          <cell r="D7">
            <v>0</v>
          </cell>
          <cell r="E7">
            <v>609.8733000000001</v>
          </cell>
        </row>
        <row r="8">
          <cell r="A8" t="str">
            <v>1c</v>
          </cell>
          <cell r="B8" t="str">
            <v>Excavation (machine)</v>
          </cell>
          <cell r="C8" t="str">
            <v>cu. m.</v>
          </cell>
          <cell r="D8">
            <v>0</v>
          </cell>
          <cell r="E8">
            <v>618</v>
          </cell>
        </row>
        <row r="9">
          <cell r="A9" t="str">
            <v>1d</v>
          </cell>
          <cell r="B9" t="str">
            <v>Backfilling, common earth</v>
          </cell>
          <cell r="C9" t="str">
            <v>cu. m.</v>
          </cell>
          <cell r="D9">
            <v>0</v>
          </cell>
          <cell r="E9">
            <v>18.9932</v>
          </cell>
        </row>
        <row r="10">
          <cell r="A10" t="str">
            <v>1e</v>
          </cell>
          <cell r="B10" t="str">
            <v>Backfilling, gravel fill</v>
          </cell>
          <cell r="C10" t="str">
            <v>cu. m.</v>
          </cell>
          <cell r="D10">
            <v>0</v>
          </cell>
          <cell r="E10">
            <v>115.875</v>
          </cell>
        </row>
        <row r="11">
          <cell r="A11" t="str">
            <v>1f</v>
          </cell>
          <cell r="B11" t="str">
            <v>Backfilling, escombro</v>
          </cell>
          <cell r="C11" t="str">
            <v>cu. m.</v>
          </cell>
          <cell r="D11">
            <v>0</v>
          </cell>
          <cell r="E11">
            <v>4.8513</v>
          </cell>
        </row>
        <row r="12">
          <cell r="A12" t="str">
            <v>1g</v>
          </cell>
          <cell r="B12" t="str">
            <v>Compaction (mechanical)</v>
          </cell>
          <cell r="C12" t="str">
            <v>cu. m.</v>
          </cell>
          <cell r="D12">
            <v>0</v>
          </cell>
          <cell r="E12">
            <v>20.435200000000002</v>
          </cell>
        </row>
        <row r="13">
          <cell r="A13" t="str">
            <v>1h</v>
          </cell>
          <cell r="B13" t="str">
            <v>Disposal of soil</v>
          </cell>
          <cell r="C13" t="str">
            <v>cu. m.</v>
          </cell>
          <cell r="D13">
            <v>0</v>
          </cell>
          <cell r="E13">
            <v>39.2842</v>
          </cell>
        </row>
        <row r="14">
          <cell r="A14" t="str">
            <v>1i</v>
          </cell>
          <cell r="B14" t="str">
            <v>Hauling of soil</v>
          </cell>
          <cell r="C14" t="str">
            <v>cu. m.</v>
          </cell>
          <cell r="D14">
            <v>0</v>
          </cell>
          <cell r="E14">
            <v>23.175</v>
          </cell>
        </row>
        <row r="15">
          <cell r="A15">
            <v>1.01</v>
          </cell>
          <cell r="B15" t="str">
            <v>3/4" Crushed Gravel</v>
          </cell>
          <cell r="C15" t="str">
            <v>cu. m.</v>
          </cell>
          <cell r="D15">
            <v>577.5</v>
          </cell>
          <cell r="E15">
            <v>0</v>
          </cell>
        </row>
        <row r="16">
          <cell r="A16">
            <v>1.02</v>
          </cell>
          <cell r="B16" t="str">
            <v>3/8" Crushed Gravel</v>
          </cell>
          <cell r="C16" t="str">
            <v>cu. m.</v>
          </cell>
          <cell r="D16">
            <v>525</v>
          </cell>
          <cell r="E16">
            <v>0</v>
          </cell>
        </row>
        <row r="17">
          <cell r="A17">
            <v>1.03</v>
          </cell>
          <cell r="B17" t="str">
            <v>G-1 Crushed Gravel</v>
          </cell>
          <cell r="C17" t="str">
            <v>cu. m.</v>
          </cell>
          <cell r="D17">
            <v>577.5</v>
          </cell>
          <cell r="E17">
            <v>0</v>
          </cell>
        </row>
        <row r="18">
          <cell r="A18">
            <v>1.04</v>
          </cell>
          <cell r="B18" t="str">
            <v>Lastillas</v>
          </cell>
          <cell r="C18" t="str">
            <v>cu. m.</v>
          </cell>
          <cell r="D18">
            <v>294</v>
          </cell>
          <cell r="E18">
            <v>0</v>
          </cell>
        </row>
        <row r="19">
          <cell r="A19">
            <v>1.05</v>
          </cell>
          <cell r="B19" t="str">
            <v>Washed Sand</v>
          </cell>
          <cell r="C19" t="str">
            <v>cu. m.</v>
          </cell>
          <cell r="D19">
            <v>367.5</v>
          </cell>
          <cell r="E19">
            <v>0</v>
          </cell>
        </row>
        <row r="20">
          <cell r="A20">
            <v>1.06</v>
          </cell>
          <cell r="B20" t="str">
            <v>White Sand (Ordinary)</v>
          </cell>
          <cell r="C20" t="str">
            <v>cu. m.</v>
          </cell>
          <cell r="D20">
            <v>367.5</v>
          </cell>
          <cell r="E20">
            <v>0</v>
          </cell>
        </row>
        <row r="21">
          <cell r="A21">
            <v>1.07</v>
          </cell>
          <cell r="B21" t="str">
            <v>Select Fill</v>
          </cell>
          <cell r="C21" t="str">
            <v>cu. m.</v>
          </cell>
          <cell r="D21">
            <v>126</v>
          </cell>
          <cell r="E21">
            <v>0</v>
          </cell>
        </row>
        <row r="22">
          <cell r="A22">
            <v>1.08</v>
          </cell>
          <cell r="B22" t="str">
            <v>Clearing and Grubbing</v>
          </cell>
          <cell r="C22" t="str">
            <v>sq.m.</v>
          </cell>
          <cell r="D22">
            <v>0</v>
          </cell>
          <cell r="E22">
            <v>10.3</v>
          </cell>
        </row>
        <row r="23">
          <cell r="A23">
            <v>3</v>
          </cell>
          <cell r="B23" t="str">
            <v>Cement</v>
          </cell>
          <cell r="D23">
            <v>0</v>
          </cell>
          <cell r="E23">
            <v>0</v>
          </cell>
        </row>
        <row r="24">
          <cell r="A24">
            <v>3.01</v>
          </cell>
          <cell r="B24" t="str">
            <v>Colored Cement</v>
          </cell>
          <cell r="C24" t="str">
            <v>kg.</v>
          </cell>
          <cell r="D24">
            <v>28.35</v>
          </cell>
          <cell r="E24">
            <v>0</v>
          </cell>
        </row>
        <row r="25">
          <cell r="A25">
            <v>3.02</v>
          </cell>
          <cell r="B25" t="str">
            <v>Portland Type 1, 40-kg/bag</v>
          </cell>
          <cell r="C25" t="str">
            <v>bag</v>
          </cell>
          <cell r="D25">
            <v>115.5</v>
          </cell>
          <cell r="E25">
            <v>0</v>
          </cell>
        </row>
        <row r="26">
          <cell r="A26">
            <v>3.03</v>
          </cell>
          <cell r="B26" t="str">
            <v>Pozzolan 40-kg/bag</v>
          </cell>
          <cell r="C26" t="str">
            <v>bag</v>
          </cell>
          <cell r="D26">
            <v>105</v>
          </cell>
          <cell r="E26">
            <v>0</v>
          </cell>
        </row>
        <row r="27">
          <cell r="A27">
            <v>4</v>
          </cell>
          <cell r="B27" t="str">
            <v>Concrete</v>
          </cell>
          <cell r="D27">
            <v>0</v>
          </cell>
          <cell r="E27">
            <v>0</v>
          </cell>
        </row>
        <row r="28">
          <cell r="A28" t="str">
            <v>4a</v>
          </cell>
          <cell r="B28" t="str">
            <v>Concreting of column (exterior)</v>
          </cell>
          <cell r="C28" t="str">
            <v>cu. m.</v>
          </cell>
          <cell r="D28">
            <v>0</v>
          </cell>
          <cell r="E28">
            <v>462.21250000000003</v>
          </cell>
        </row>
        <row r="29">
          <cell r="A29" t="str">
            <v>4b</v>
          </cell>
          <cell r="B29" t="str">
            <v>Concreting of column (interior)</v>
          </cell>
          <cell r="C29" t="str">
            <v>cu. m.</v>
          </cell>
          <cell r="D29">
            <v>0</v>
          </cell>
          <cell r="E29">
            <v>462.21250000000003</v>
          </cell>
        </row>
        <row r="30">
          <cell r="A30" t="str">
            <v>4c</v>
          </cell>
          <cell r="B30" t="str">
            <v>Concreting of beams/girders</v>
          </cell>
          <cell r="C30" t="str">
            <v>cu. m.</v>
          </cell>
          <cell r="D30">
            <v>0</v>
          </cell>
          <cell r="E30">
            <v>554.655</v>
          </cell>
        </row>
        <row r="31">
          <cell r="A31" t="str">
            <v>4d</v>
          </cell>
          <cell r="B31" t="str">
            <v>Concreting of floor slab (elevated)</v>
          </cell>
          <cell r="C31" t="str">
            <v>cu. m.</v>
          </cell>
          <cell r="D31">
            <v>0</v>
          </cell>
          <cell r="E31">
            <v>116.57540000000002</v>
          </cell>
        </row>
        <row r="32">
          <cell r="A32" t="str">
            <v>4e</v>
          </cell>
          <cell r="B32" t="str">
            <v>Concreting of floor slab (ground)</v>
          </cell>
          <cell r="C32" t="str">
            <v>cu. m.</v>
          </cell>
          <cell r="D32">
            <v>0</v>
          </cell>
          <cell r="E32">
            <v>72.0382</v>
          </cell>
        </row>
        <row r="33">
          <cell r="A33" t="str">
            <v>4f</v>
          </cell>
          <cell r="B33" t="str">
            <v>Concreting of footing</v>
          </cell>
          <cell r="C33" t="str">
            <v>cu. m.</v>
          </cell>
          <cell r="D33">
            <v>0</v>
          </cell>
          <cell r="E33">
            <v>117.34790000000001</v>
          </cell>
        </row>
        <row r="34">
          <cell r="A34" t="str">
            <v>4g</v>
          </cell>
          <cell r="B34" t="str">
            <v>CHB laying, 4" thick</v>
          </cell>
          <cell r="C34" t="str">
            <v>pc.</v>
          </cell>
          <cell r="D34">
            <v>0</v>
          </cell>
          <cell r="E34">
            <v>2.9561</v>
          </cell>
        </row>
        <row r="35">
          <cell r="A35" t="str">
            <v>4h</v>
          </cell>
          <cell r="B35" t="str">
            <v>CHB laying, 6" thick</v>
          </cell>
          <cell r="C35" t="str">
            <v>pc.</v>
          </cell>
          <cell r="D35">
            <v>0</v>
          </cell>
          <cell r="E35">
            <v>3.5432</v>
          </cell>
        </row>
        <row r="36">
          <cell r="A36" t="str">
            <v>4i</v>
          </cell>
          <cell r="B36" t="str">
            <v>Demolition of elevated slab</v>
          </cell>
          <cell r="C36" t="str">
            <v>cu. m.</v>
          </cell>
          <cell r="D36">
            <v>0</v>
          </cell>
          <cell r="E36">
            <v>475.57160000000005</v>
          </cell>
        </row>
        <row r="37">
          <cell r="A37" t="str">
            <v>4j</v>
          </cell>
          <cell r="B37" t="str">
            <v>Demolition of solid masonry walls</v>
          </cell>
          <cell r="C37" t="str">
            <v>cu. m.</v>
          </cell>
          <cell r="D37">
            <v>0</v>
          </cell>
          <cell r="E37">
            <v>40.9219</v>
          </cell>
        </row>
        <row r="38">
          <cell r="A38" t="str">
            <v>4k</v>
          </cell>
          <cell r="B38" t="str">
            <v>Demolition of reinforced concrete</v>
          </cell>
          <cell r="C38" t="str">
            <v>cu. m.</v>
          </cell>
          <cell r="D38">
            <v>0</v>
          </cell>
          <cell r="E38">
            <v>373.787</v>
          </cell>
        </row>
        <row r="39">
          <cell r="A39" t="str">
            <v>4l</v>
          </cell>
          <cell r="B39" t="str">
            <v>Plastering</v>
          </cell>
          <cell r="C39" t="str">
            <v>sq.m.</v>
          </cell>
          <cell r="D39">
            <v>0</v>
          </cell>
          <cell r="E39">
            <v>46.35</v>
          </cell>
        </row>
        <row r="40">
          <cell r="A40" t="str">
            <v>4m</v>
          </cell>
          <cell r="B40" t="str">
            <v>Topping</v>
          </cell>
          <cell r="C40" t="str">
            <v>sq.m.</v>
          </cell>
          <cell r="D40">
            <v>0</v>
          </cell>
          <cell r="E40">
            <v>46.35</v>
          </cell>
        </row>
        <row r="41">
          <cell r="A41">
            <v>4.01</v>
          </cell>
          <cell r="B41" t="str">
            <v>CHB (non-load bearing), 4" x 8" x 16"</v>
          </cell>
          <cell r="C41" t="str">
            <v>pc.</v>
          </cell>
          <cell r="D41">
            <v>6.300000000000001</v>
          </cell>
          <cell r="E41">
            <v>0</v>
          </cell>
        </row>
        <row r="42">
          <cell r="A42">
            <v>4.02</v>
          </cell>
          <cell r="B42" t="str">
            <v>CHB (non-load bearing), 6" x 8" x 16"</v>
          </cell>
          <cell r="C42" t="str">
            <v>pc.</v>
          </cell>
          <cell r="D42">
            <v>7.3500000000000005</v>
          </cell>
          <cell r="E42">
            <v>0</v>
          </cell>
        </row>
        <row r="43">
          <cell r="A43">
            <v>4.03</v>
          </cell>
          <cell r="B43" t="str">
            <v>Concrete Pipes Non-Reinforced,  6" dia.</v>
          </cell>
          <cell r="C43" t="str">
            <v>lm</v>
          </cell>
          <cell r="D43">
            <v>110.25</v>
          </cell>
          <cell r="E43">
            <v>0</v>
          </cell>
        </row>
        <row r="44">
          <cell r="A44">
            <v>4.04</v>
          </cell>
          <cell r="B44" t="str">
            <v>Concrete Pipes Non-Reinforced,  8" dia.</v>
          </cell>
          <cell r="C44" t="str">
            <v>lm</v>
          </cell>
          <cell r="D44">
            <v>147</v>
          </cell>
          <cell r="E44">
            <v>0</v>
          </cell>
        </row>
        <row r="45">
          <cell r="A45">
            <v>4.05</v>
          </cell>
          <cell r="B45" t="str">
            <v>Concrete Pipes Non-Reinforced, 10" dia.</v>
          </cell>
          <cell r="C45" t="str">
            <v>lm</v>
          </cell>
          <cell r="D45">
            <v>178.5</v>
          </cell>
          <cell r="E45">
            <v>0</v>
          </cell>
        </row>
        <row r="46">
          <cell r="A46">
            <v>4.06</v>
          </cell>
          <cell r="B46" t="str">
            <v>Concrete Pipes Non-Reinforced, 12" dia.</v>
          </cell>
          <cell r="C46" t="str">
            <v>lm</v>
          </cell>
          <cell r="D46">
            <v>336</v>
          </cell>
          <cell r="E46">
            <v>0</v>
          </cell>
        </row>
        <row r="47">
          <cell r="A47">
            <v>4.07</v>
          </cell>
          <cell r="B47" t="str">
            <v>Concrete Pipes Non-Reinforced, 15" dia.</v>
          </cell>
          <cell r="C47" t="str">
            <v>lm</v>
          </cell>
          <cell r="D47">
            <v>409.5</v>
          </cell>
          <cell r="E47">
            <v>0</v>
          </cell>
        </row>
        <row r="48">
          <cell r="A48">
            <v>4.08</v>
          </cell>
          <cell r="B48" t="str">
            <v>Concrete Pipes Non-Reinforced, 18" dia.</v>
          </cell>
          <cell r="C48" t="str">
            <v>lm</v>
          </cell>
          <cell r="D48">
            <v>472.5</v>
          </cell>
          <cell r="E48">
            <v>0</v>
          </cell>
        </row>
        <row r="49">
          <cell r="A49">
            <v>4.09</v>
          </cell>
          <cell r="B49" t="str">
            <v>Concrete Pipes Reinforced, 18" dia.</v>
          </cell>
          <cell r="C49" t="str">
            <v>lm</v>
          </cell>
          <cell r="D49">
            <v>525</v>
          </cell>
          <cell r="E49">
            <v>0</v>
          </cell>
        </row>
        <row r="50">
          <cell r="A50">
            <v>4.1</v>
          </cell>
          <cell r="B50" t="str">
            <v>Concrete Pipes Reinforced, 24" dia.</v>
          </cell>
          <cell r="C50" t="str">
            <v>lm</v>
          </cell>
          <cell r="D50">
            <v>787.5</v>
          </cell>
          <cell r="E50">
            <v>0</v>
          </cell>
        </row>
        <row r="51">
          <cell r="A51">
            <v>4.11</v>
          </cell>
          <cell r="B51" t="str">
            <v>Concrete Pipes Reinforced, 36" dia.</v>
          </cell>
          <cell r="C51" t="str">
            <v>lm</v>
          </cell>
          <cell r="D51">
            <v>1260</v>
          </cell>
          <cell r="E51">
            <v>0</v>
          </cell>
        </row>
        <row r="52">
          <cell r="A52">
            <v>4.12</v>
          </cell>
          <cell r="B52" t="str">
            <v>Concrete Pipes Reinforced, 42" dia.</v>
          </cell>
          <cell r="C52" t="str">
            <v>lm</v>
          </cell>
          <cell r="D52">
            <v>1995</v>
          </cell>
          <cell r="E52">
            <v>0</v>
          </cell>
        </row>
        <row r="53">
          <cell r="A53">
            <v>4.13</v>
          </cell>
          <cell r="B53" t="str">
            <v>RMC w/o Pump, Delivered, 28 days, 3/4", 2500 psi</v>
          </cell>
          <cell r="C53" t="str">
            <v>cu. m.</v>
          </cell>
          <cell r="D53">
            <v>1732.5</v>
          </cell>
          <cell r="E53">
            <v>0</v>
          </cell>
        </row>
        <row r="54">
          <cell r="A54">
            <v>4.14</v>
          </cell>
          <cell r="B54" t="str">
            <v>RMC w/o Pump, Delivered, 28 days, 3/4", 3000 psi</v>
          </cell>
          <cell r="C54" t="str">
            <v>cu. m.</v>
          </cell>
          <cell r="D54">
            <v>1837.5</v>
          </cell>
          <cell r="E54">
            <v>0</v>
          </cell>
        </row>
        <row r="55">
          <cell r="A55">
            <v>4.15</v>
          </cell>
          <cell r="B55" t="str">
            <v>RMC w/o Pump, Delivered, 28 days, 3/4", 4000 psi</v>
          </cell>
          <cell r="C55" t="str">
            <v>cu. m.</v>
          </cell>
          <cell r="D55">
            <v>2299.5</v>
          </cell>
          <cell r="E55">
            <v>0</v>
          </cell>
        </row>
        <row r="56">
          <cell r="A56">
            <v>5</v>
          </cell>
          <cell r="B56" t="str">
            <v>Doors and Windows</v>
          </cell>
          <cell r="D56">
            <v>0</v>
          </cell>
          <cell r="E56">
            <v>0</v>
          </cell>
        </row>
        <row r="57">
          <cell r="A57" t="str">
            <v>5a</v>
          </cell>
          <cell r="B57" t="str">
            <v>Installation of Door</v>
          </cell>
          <cell r="C57" t="str">
            <v>sq.m.</v>
          </cell>
          <cell r="D57">
            <v>0</v>
          </cell>
          <cell r="E57">
            <v>99.03450000000001</v>
          </cell>
        </row>
        <row r="58">
          <cell r="A58" t="str">
            <v>5b</v>
          </cell>
          <cell r="B58" t="str">
            <v>Installation of Door Lockset</v>
          </cell>
          <cell r="C58" t="str">
            <v>set</v>
          </cell>
          <cell r="D58">
            <v>0</v>
          </cell>
          <cell r="E58">
            <v>51.5</v>
          </cell>
        </row>
        <row r="59">
          <cell r="A59" t="str">
            <v>5c</v>
          </cell>
          <cell r="B59" t="str">
            <v>Installation of Window Panel (Wood)</v>
          </cell>
          <cell r="C59" t="str">
            <v>sq.m.</v>
          </cell>
          <cell r="D59">
            <v>0</v>
          </cell>
          <cell r="E59">
            <v>108.7371</v>
          </cell>
        </row>
        <row r="60">
          <cell r="A60" t="str">
            <v>5d</v>
          </cell>
          <cell r="B60" t="str">
            <v>Installation of Door/Window Jamb</v>
          </cell>
          <cell r="C60" t="str">
            <v>set</v>
          </cell>
          <cell r="D60">
            <v>0</v>
          </cell>
          <cell r="E60">
            <v>309</v>
          </cell>
        </row>
        <row r="61">
          <cell r="A61" t="str">
            <v>5e</v>
          </cell>
          <cell r="B61" t="str">
            <v>Removal of Door/Window jamb</v>
          </cell>
          <cell r="C61" t="str">
            <v>m</v>
          </cell>
          <cell r="D61">
            <v>0</v>
          </cell>
          <cell r="E61">
            <v>5.2839</v>
          </cell>
        </row>
        <row r="62">
          <cell r="A62" t="str">
            <v>5f</v>
          </cell>
          <cell r="B62" t="str">
            <v>Repair of Door/Window Jamb</v>
          </cell>
          <cell r="C62" t="str">
            <v>bd. ft.</v>
          </cell>
          <cell r="D62">
            <v>0</v>
          </cell>
          <cell r="E62">
            <v>20.5588</v>
          </cell>
        </row>
        <row r="63">
          <cell r="A63" t="str">
            <v>5g</v>
          </cell>
          <cell r="B63" t="str">
            <v>Installation of Door/Window Jamb</v>
          </cell>
          <cell r="C63" t="str">
            <v>bd. ft.</v>
          </cell>
          <cell r="D63">
            <v>0</v>
          </cell>
          <cell r="E63">
            <v>17.8808</v>
          </cell>
        </row>
        <row r="64">
          <cell r="A64" t="str">
            <v>5h</v>
          </cell>
          <cell r="B64" t="str">
            <v>Removal of Door</v>
          </cell>
          <cell r="C64" t="str">
            <v>sq. m.</v>
          </cell>
          <cell r="D64">
            <v>0</v>
          </cell>
          <cell r="E64">
            <v>9.682</v>
          </cell>
        </row>
        <row r="65">
          <cell r="A65" t="str">
            <v>5i</v>
          </cell>
          <cell r="B65" t="str">
            <v>Removal of Window Frame w/ Blades</v>
          </cell>
          <cell r="C65" t="str">
            <v>sq. m.</v>
          </cell>
          <cell r="D65">
            <v>0</v>
          </cell>
          <cell r="E65">
            <v>9.682</v>
          </cell>
        </row>
        <row r="66">
          <cell r="A66" t="str">
            <v>5i1</v>
          </cell>
          <cell r="B66" t="str">
            <v>Removal of Window Panel (Wood)</v>
          </cell>
          <cell r="C66" t="str">
            <v>sq. m.</v>
          </cell>
          <cell r="D66">
            <v>0</v>
          </cell>
          <cell r="E66">
            <v>9.682</v>
          </cell>
        </row>
        <row r="67">
          <cell r="A67" t="str">
            <v>5j</v>
          </cell>
          <cell r="B67" t="str">
            <v>Fab. &amp; Inst. of Steel Casement w/ Grill</v>
          </cell>
          <cell r="C67" t="str">
            <v>sq.m.</v>
          </cell>
          <cell r="D67">
            <v>0</v>
          </cell>
          <cell r="E67">
            <v>443.312</v>
          </cell>
        </row>
        <row r="68">
          <cell r="A68" t="str">
            <v>5k</v>
          </cell>
          <cell r="B68" t="str">
            <v>Fab. &amp; Inst. of Steel Casement w/o Grill</v>
          </cell>
          <cell r="C68" t="str">
            <v>sq.m.</v>
          </cell>
          <cell r="D68">
            <v>0</v>
          </cell>
          <cell r="E68">
            <v>376.8152</v>
          </cell>
        </row>
        <row r="69">
          <cell r="A69" t="str">
            <v>5l</v>
          </cell>
          <cell r="B69" t="str">
            <v>Repair of Window Blades</v>
          </cell>
          <cell r="C69" t="str">
            <v>sq.m.</v>
          </cell>
          <cell r="D69">
            <v>0</v>
          </cell>
          <cell r="E69">
            <v>108.7371</v>
          </cell>
        </row>
        <row r="70">
          <cell r="A70">
            <v>5.01</v>
          </cell>
          <cell r="B70" t="str">
            <v>Flush Door, 0.60m x 2.10m</v>
          </cell>
          <cell r="C70" t="str">
            <v>pc.</v>
          </cell>
          <cell r="D70">
            <v>945</v>
          </cell>
          <cell r="E70">
            <v>0</v>
          </cell>
        </row>
        <row r="71">
          <cell r="A71">
            <v>5.02</v>
          </cell>
          <cell r="B71" t="str">
            <v>Flush Door, 0.70m x 2.10m</v>
          </cell>
          <cell r="C71" t="str">
            <v>pc.</v>
          </cell>
          <cell r="D71">
            <v>997.5</v>
          </cell>
          <cell r="E71">
            <v>0</v>
          </cell>
        </row>
        <row r="72">
          <cell r="A72">
            <v>5.03</v>
          </cell>
          <cell r="B72" t="str">
            <v>Flush Door, 0.80m x 2.10m, Plain</v>
          </cell>
          <cell r="C72" t="str">
            <v>pc.</v>
          </cell>
          <cell r="D72">
            <v>997.5</v>
          </cell>
          <cell r="E72">
            <v>0</v>
          </cell>
        </row>
        <row r="73">
          <cell r="A73">
            <v>5.04</v>
          </cell>
          <cell r="B73" t="str">
            <v>Flush Door, 0.90m x 2.10m, Plain</v>
          </cell>
          <cell r="C73" t="str">
            <v>pc.</v>
          </cell>
          <cell r="D73">
            <v>840</v>
          </cell>
          <cell r="E73">
            <v>0</v>
          </cell>
        </row>
        <row r="74">
          <cell r="A74">
            <v>5.05</v>
          </cell>
          <cell r="B74" t="str">
            <v>Flush Door, 0.90m x 2.10m, (1-Face)</v>
          </cell>
          <cell r="C74" t="str">
            <v>pc.</v>
          </cell>
          <cell r="D74">
            <v>1575</v>
          </cell>
          <cell r="E74">
            <v>0</v>
          </cell>
        </row>
        <row r="75">
          <cell r="A75">
            <v>5.06</v>
          </cell>
          <cell r="B75" t="str">
            <v>Window Steel Frame w/ grill</v>
          </cell>
          <cell r="C75" t="str">
            <v>sq. ft.</v>
          </cell>
          <cell r="D75">
            <v>94.5</v>
          </cell>
          <cell r="E75">
            <v>0</v>
          </cell>
        </row>
        <row r="76">
          <cell r="A76">
            <v>5.07</v>
          </cell>
          <cell r="B76" t="str">
            <v>Window Steel Frame w/o grill</v>
          </cell>
          <cell r="C76" t="str">
            <v>sq. ft.</v>
          </cell>
          <cell r="D76">
            <v>78.75</v>
          </cell>
          <cell r="E76">
            <v>0</v>
          </cell>
        </row>
        <row r="77">
          <cell r="A77">
            <v>5.08</v>
          </cell>
          <cell r="B77" t="str">
            <v>Window Frame w/ Jalousies</v>
          </cell>
          <cell r="C77" t="str">
            <v>sq. m.</v>
          </cell>
          <cell r="D77">
            <v>958.6500000000001</v>
          </cell>
          <cell r="E77">
            <v>0</v>
          </cell>
        </row>
        <row r="78">
          <cell r="A78">
            <v>5.09</v>
          </cell>
          <cell r="B78" t="str">
            <v>Window Panel (Wood)</v>
          </cell>
          <cell r="C78" t="str">
            <v>sq. m.</v>
          </cell>
          <cell r="D78">
            <v>619.5</v>
          </cell>
          <cell r="E78">
            <v>0</v>
          </cell>
        </row>
        <row r="79">
          <cell r="A79">
            <v>5.1</v>
          </cell>
          <cell r="B79" t="str">
            <v>Installation of Windows Grill</v>
          </cell>
          <cell r="C79" t="str">
            <v>kg.</v>
          </cell>
          <cell r="D79">
            <v>0</v>
          </cell>
          <cell r="E79">
            <v>6.695</v>
          </cell>
        </row>
        <row r="80">
          <cell r="A80">
            <v>5.11</v>
          </cell>
          <cell r="B80" t="str">
            <v>Panel Door</v>
          </cell>
          <cell r="C80" t="str">
            <v>pc.</v>
          </cell>
          <cell r="D80">
            <v>2940</v>
          </cell>
          <cell r="E80">
            <v>0</v>
          </cell>
        </row>
        <row r="81">
          <cell r="A81">
            <v>5.12</v>
          </cell>
          <cell r="B81" t="str">
            <v>Steel Casement w/ Grill</v>
          </cell>
          <cell r="C81" t="str">
            <v>sq.m.</v>
          </cell>
          <cell r="D81">
            <v>677.8800000000001</v>
          </cell>
          <cell r="E81">
            <v>0</v>
          </cell>
        </row>
        <row r="82">
          <cell r="A82">
            <v>5.13</v>
          </cell>
          <cell r="B82" t="str">
            <v>Steel Casement w/o Grill</v>
          </cell>
          <cell r="C82" t="str">
            <v>sq.m.</v>
          </cell>
          <cell r="D82">
            <v>575.9879999999999</v>
          </cell>
          <cell r="E82">
            <v>0</v>
          </cell>
        </row>
        <row r="83">
          <cell r="A83">
            <v>6</v>
          </cell>
          <cell r="B83" t="str">
            <v>Electrical Fixtures</v>
          </cell>
          <cell r="D83">
            <v>0</v>
          </cell>
          <cell r="E83">
            <v>0</v>
          </cell>
        </row>
        <row r="84">
          <cell r="A84">
            <v>6.01</v>
          </cell>
          <cell r="B84" t="str">
            <v>Bulb, 15   Watts</v>
          </cell>
          <cell r="C84" t="str">
            <v>pc.</v>
          </cell>
          <cell r="D84">
            <v>18.900000000000002</v>
          </cell>
          <cell r="E84">
            <v>0</v>
          </cell>
        </row>
        <row r="85">
          <cell r="A85">
            <v>6.02</v>
          </cell>
          <cell r="B85" t="str">
            <v>Bulb, 75   Watts</v>
          </cell>
          <cell r="C85" t="str">
            <v>pc.</v>
          </cell>
          <cell r="D85">
            <v>26.25</v>
          </cell>
          <cell r="E85">
            <v>0</v>
          </cell>
        </row>
        <row r="86">
          <cell r="A86">
            <v>6.03</v>
          </cell>
          <cell r="B86" t="str">
            <v>Bulb, 100 Watts</v>
          </cell>
          <cell r="C86" t="str">
            <v>pc.</v>
          </cell>
          <cell r="D86">
            <v>36.75</v>
          </cell>
          <cell r="E86">
            <v>0</v>
          </cell>
        </row>
        <row r="87">
          <cell r="A87">
            <v>6.04</v>
          </cell>
          <cell r="B87" t="str">
            <v>Flourescent Lamp, 20 Watts</v>
          </cell>
          <cell r="C87" t="str">
            <v>pc.</v>
          </cell>
          <cell r="D87">
            <v>57.75</v>
          </cell>
          <cell r="E87">
            <v>0</v>
          </cell>
        </row>
        <row r="88">
          <cell r="A88">
            <v>6.05</v>
          </cell>
          <cell r="B88" t="str">
            <v>Flourescent Lamp, 40 Watts</v>
          </cell>
          <cell r="C88" t="str">
            <v>pc.</v>
          </cell>
          <cell r="D88">
            <v>68.25</v>
          </cell>
          <cell r="E88">
            <v>0</v>
          </cell>
        </row>
        <row r="89">
          <cell r="A89" t="str">
            <v>6.05A</v>
          </cell>
          <cell r="B89" t="str">
            <v>Flourescent Lamp, 40 Watts w/ Housing</v>
          </cell>
          <cell r="C89" t="str">
            <v>pc.</v>
          </cell>
          <cell r="D89">
            <v>210</v>
          </cell>
        </row>
        <row r="90">
          <cell r="A90">
            <v>6.06</v>
          </cell>
          <cell r="B90" t="str">
            <v>Flourescent Housing/Base 40 Watts (single)</v>
          </cell>
          <cell r="C90" t="str">
            <v>pc.</v>
          </cell>
          <cell r="D90">
            <v>262.5</v>
          </cell>
          <cell r="E90">
            <v>0</v>
          </cell>
        </row>
        <row r="91">
          <cell r="A91">
            <v>6.07</v>
          </cell>
          <cell r="B91" t="str">
            <v>Flourescent Housing/Base 40 Watts (double)</v>
          </cell>
          <cell r="C91" t="str">
            <v>pc.</v>
          </cell>
          <cell r="D91">
            <v>409.5</v>
          </cell>
          <cell r="E91">
            <v>0</v>
          </cell>
        </row>
        <row r="92">
          <cell r="A92">
            <v>6.08</v>
          </cell>
          <cell r="B92" t="str">
            <v>Flourescent Lamp 2 x 40W industrial type</v>
          </cell>
          <cell r="C92" t="str">
            <v>set</v>
          </cell>
          <cell r="D92">
            <v>2940</v>
          </cell>
          <cell r="E92">
            <v>0</v>
          </cell>
        </row>
        <row r="93">
          <cell r="A93">
            <v>6.09</v>
          </cell>
          <cell r="B93" t="str">
            <v>Flourescent Lamp 40W industrial type</v>
          </cell>
          <cell r="C93" t="str">
            <v>set</v>
          </cell>
          <cell r="D93">
            <v>367.5</v>
          </cell>
          <cell r="E93">
            <v>0</v>
          </cell>
        </row>
        <row r="94">
          <cell r="A94">
            <v>6.1</v>
          </cell>
          <cell r="B94" t="str">
            <v>Installation of Flourescent Housing</v>
          </cell>
          <cell r="C94" t="str">
            <v>set</v>
          </cell>
          <cell r="E94">
            <v>46.35</v>
          </cell>
        </row>
        <row r="95">
          <cell r="A95">
            <v>6.11</v>
          </cell>
          <cell r="B95" t="str">
            <v>Re-installation of Electrical Wiring/Fixtures</v>
          </cell>
          <cell r="C95" t="str">
            <v>lot</v>
          </cell>
          <cell r="E95">
            <v>6000</v>
          </cell>
        </row>
        <row r="96">
          <cell r="A96">
            <v>6.12</v>
          </cell>
          <cell r="B96" t="str">
            <v>Installation of Flourescent Lamp</v>
          </cell>
          <cell r="C96" t="str">
            <v>set</v>
          </cell>
          <cell r="E96">
            <v>61.8</v>
          </cell>
        </row>
        <row r="97">
          <cell r="A97">
            <v>7</v>
          </cell>
          <cell r="B97" t="str">
            <v>Electrical Rough-ins</v>
          </cell>
        </row>
        <row r="98">
          <cell r="A98">
            <v>7.01</v>
          </cell>
          <cell r="B98" t="str">
            <v>Junction Box Metal, 4" x 4"</v>
          </cell>
          <cell r="C98" t="str">
            <v>pc.</v>
          </cell>
          <cell r="D98">
            <v>26.25</v>
          </cell>
          <cell r="E98">
            <v>0</v>
          </cell>
        </row>
        <row r="99">
          <cell r="A99">
            <v>7.02</v>
          </cell>
          <cell r="B99" t="str">
            <v>Utility Box Metal, 2" x 4"</v>
          </cell>
          <cell r="C99" t="str">
            <v>pc.</v>
          </cell>
          <cell r="D99">
            <v>26.25</v>
          </cell>
          <cell r="E99">
            <v>0</v>
          </cell>
        </row>
        <row r="100">
          <cell r="A100">
            <v>7.03</v>
          </cell>
          <cell r="B100" t="str">
            <v>Cutout Box w/ Cover, 3" x 5" x 8"</v>
          </cell>
          <cell r="C100" t="str">
            <v>pc.</v>
          </cell>
          <cell r="D100">
            <v>136.5</v>
          </cell>
          <cell r="E100">
            <v>0</v>
          </cell>
        </row>
        <row r="101">
          <cell r="A101">
            <v>7.04</v>
          </cell>
          <cell r="B101" t="str">
            <v>1-Gang Plate Cover (Veto Brand)</v>
          </cell>
          <cell r="C101" t="str">
            <v>pc.</v>
          </cell>
          <cell r="D101">
            <v>15.75</v>
          </cell>
          <cell r="E101">
            <v>0</v>
          </cell>
        </row>
        <row r="102">
          <cell r="A102">
            <v>7.05</v>
          </cell>
          <cell r="B102" t="str">
            <v>2-Gang Plate Cover (Veto Brand)</v>
          </cell>
          <cell r="C102" t="str">
            <v>pc.</v>
          </cell>
          <cell r="D102">
            <v>15.75</v>
          </cell>
          <cell r="E102">
            <v>0</v>
          </cell>
        </row>
        <row r="103">
          <cell r="A103">
            <v>7.06</v>
          </cell>
          <cell r="B103" t="str">
            <v>Conduit Elbow, 1" dia.</v>
          </cell>
          <cell r="C103" t="str">
            <v>pc.</v>
          </cell>
          <cell r="D103">
            <v>51.45</v>
          </cell>
          <cell r="E103">
            <v>0</v>
          </cell>
        </row>
        <row r="104">
          <cell r="A104">
            <v>7.07</v>
          </cell>
          <cell r="B104" t="str">
            <v>Convenience Outlet, Duplex</v>
          </cell>
          <cell r="C104" t="str">
            <v>pc.</v>
          </cell>
          <cell r="D104">
            <v>56.7</v>
          </cell>
          <cell r="E104">
            <v>0</v>
          </cell>
        </row>
        <row r="105">
          <cell r="A105">
            <v>7.08</v>
          </cell>
          <cell r="B105" t="str">
            <v>Porcelain Receptacle, 2" dia.</v>
          </cell>
          <cell r="C105" t="str">
            <v>pc.</v>
          </cell>
          <cell r="D105">
            <v>10.5</v>
          </cell>
          <cell r="E105">
            <v>0</v>
          </cell>
        </row>
        <row r="106">
          <cell r="A106">
            <v>7.09</v>
          </cell>
          <cell r="B106" t="str">
            <v>Safety Switch, Flush type</v>
          </cell>
          <cell r="C106" t="str">
            <v>pc.</v>
          </cell>
          <cell r="D106">
            <v>420</v>
          </cell>
          <cell r="E106">
            <v>0</v>
          </cell>
        </row>
        <row r="107">
          <cell r="A107">
            <v>7.1</v>
          </cell>
          <cell r="B107" t="str">
            <v>Switch Outlet, Flush type</v>
          </cell>
          <cell r="C107" t="str">
            <v>pc.</v>
          </cell>
          <cell r="D107">
            <v>52.5</v>
          </cell>
          <cell r="E107">
            <v>0</v>
          </cell>
        </row>
        <row r="108">
          <cell r="A108">
            <v>7.11</v>
          </cell>
          <cell r="B108" t="str">
            <v>Weather-proof Outlet, Double (Eagle)</v>
          </cell>
          <cell r="C108" t="str">
            <v>pc.</v>
          </cell>
          <cell r="D108">
            <v>173.25</v>
          </cell>
          <cell r="E108">
            <v>0</v>
          </cell>
        </row>
        <row r="109">
          <cell r="A109">
            <v>7.12</v>
          </cell>
          <cell r="B109" t="str">
            <v>Weather-proof Outlet, Single (Eagle)</v>
          </cell>
          <cell r="C109" t="str">
            <v>pc.</v>
          </cell>
          <cell r="D109">
            <v>157.5</v>
          </cell>
          <cell r="E109">
            <v>0</v>
          </cell>
        </row>
        <row r="110">
          <cell r="A110">
            <v>7.13</v>
          </cell>
          <cell r="B110" t="str">
            <v>THW Wire # 4, 22 mm2</v>
          </cell>
          <cell r="C110" t="str">
            <v>l-m</v>
          </cell>
          <cell r="D110">
            <v>31.5</v>
          </cell>
          <cell r="E110">
            <v>0</v>
          </cell>
        </row>
        <row r="111">
          <cell r="A111">
            <v>7.14</v>
          </cell>
          <cell r="B111" t="str">
            <v>THW Wire # 12, 3.5 mm2</v>
          </cell>
          <cell r="C111" t="str">
            <v>roll</v>
          </cell>
          <cell r="D111">
            <v>1417.5</v>
          </cell>
          <cell r="E111">
            <v>0</v>
          </cell>
        </row>
        <row r="112">
          <cell r="A112">
            <v>7.15</v>
          </cell>
          <cell r="B112" t="str">
            <v>Bare Copper Wire, 5.5 mm2</v>
          </cell>
          <cell r="C112" t="str">
            <v>l-m</v>
          </cell>
          <cell r="D112">
            <v>5.25</v>
          </cell>
          <cell r="E112">
            <v>0</v>
          </cell>
        </row>
        <row r="113">
          <cell r="A113">
            <v>7.16</v>
          </cell>
          <cell r="B113" t="str">
            <v>Grounding Rod, 3 m x 20 mm dia.</v>
          </cell>
          <cell r="C113" t="str">
            <v>pc.</v>
          </cell>
          <cell r="D113">
            <v>1155</v>
          </cell>
          <cell r="E113">
            <v>0</v>
          </cell>
        </row>
        <row r="114">
          <cell r="A114">
            <v>7.17</v>
          </cell>
          <cell r="B114" t="str">
            <v>RSC, 25 mm dia.</v>
          </cell>
          <cell r="C114" t="str">
            <v>pc.</v>
          </cell>
          <cell r="D114">
            <v>262.5</v>
          </cell>
          <cell r="E114">
            <v>0</v>
          </cell>
        </row>
        <row r="115">
          <cell r="A115">
            <v>7.18</v>
          </cell>
          <cell r="B115" t="str">
            <v>Single Pole Switch</v>
          </cell>
          <cell r="C115" t="str">
            <v>pc.</v>
          </cell>
          <cell r="D115">
            <v>15.75</v>
          </cell>
          <cell r="E115">
            <v>0</v>
          </cell>
        </row>
        <row r="116">
          <cell r="A116">
            <v>7.19</v>
          </cell>
          <cell r="B116" t="str">
            <v>Panel Board (4-Branches)</v>
          </cell>
          <cell r="C116" t="str">
            <v>set</v>
          </cell>
          <cell r="D116">
            <v>367.5</v>
          </cell>
          <cell r="E116">
            <v>0</v>
          </cell>
        </row>
        <row r="117">
          <cell r="A117">
            <v>7.2</v>
          </cell>
          <cell r="B117" t="str">
            <v>Circuit Breaker, 100A, 230V</v>
          </cell>
          <cell r="C117" t="str">
            <v>set</v>
          </cell>
          <cell r="D117">
            <v>525</v>
          </cell>
          <cell r="E117">
            <v>0</v>
          </cell>
        </row>
        <row r="118">
          <cell r="A118">
            <v>7.21</v>
          </cell>
          <cell r="B118" t="str">
            <v>Circuit Breaker, 20A, 230V</v>
          </cell>
          <cell r="C118" t="str">
            <v>set</v>
          </cell>
          <cell r="D118">
            <v>262.5</v>
          </cell>
          <cell r="E118">
            <v>0</v>
          </cell>
        </row>
        <row r="119">
          <cell r="A119">
            <v>7.22</v>
          </cell>
          <cell r="B119" t="str">
            <v>Entrance Cap</v>
          </cell>
          <cell r="C119" t="str">
            <v>pc.</v>
          </cell>
          <cell r="D119">
            <v>52.5</v>
          </cell>
          <cell r="E119">
            <v>0</v>
          </cell>
        </row>
        <row r="120">
          <cell r="A120">
            <v>7.23</v>
          </cell>
          <cell r="B120" t="str">
            <v>Electrical Tape</v>
          </cell>
          <cell r="C120" t="str">
            <v>pc.</v>
          </cell>
          <cell r="D120">
            <v>42</v>
          </cell>
          <cell r="E120">
            <v>0</v>
          </cell>
        </row>
        <row r="121">
          <cell r="A121">
            <v>7.24</v>
          </cell>
          <cell r="B121" t="str">
            <v>Electrical Installation per Outlet</v>
          </cell>
          <cell r="C121" t="str">
            <v>set</v>
          </cell>
          <cell r="D121">
            <v>0</v>
          </cell>
          <cell r="E121">
            <v>206</v>
          </cell>
        </row>
        <row r="122">
          <cell r="A122">
            <v>7.25</v>
          </cell>
          <cell r="B122" t="str">
            <v>Electrical Installation per Safety Switch</v>
          </cell>
          <cell r="C122" t="str">
            <v>set</v>
          </cell>
          <cell r="D122">
            <v>0</v>
          </cell>
          <cell r="E122">
            <v>515</v>
          </cell>
        </row>
        <row r="123">
          <cell r="A123">
            <v>7.26</v>
          </cell>
          <cell r="B123" t="str">
            <v>TW 2.0 mm2</v>
          </cell>
          <cell r="C123" t="str">
            <v>roll</v>
          </cell>
          <cell r="D123">
            <v>945</v>
          </cell>
          <cell r="E123">
            <v>0</v>
          </cell>
        </row>
        <row r="124">
          <cell r="A124">
            <v>7.27</v>
          </cell>
          <cell r="B124" t="str">
            <v>THW 14 mm2</v>
          </cell>
          <cell r="C124" t="str">
            <v>l-m</v>
          </cell>
          <cell r="D124">
            <v>31.5</v>
          </cell>
          <cell r="E124">
            <v>0</v>
          </cell>
        </row>
        <row r="125">
          <cell r="A125">
            <v>7.28</v>
          </cell>
          <cell r="B125" t="str">
            <v>Bare Copper Wire 14 mm2</v>
          </cell>
          <cell r="C125" t="str">
            <v>l-m</v>
          </cell>
          <cell r="D125">
            <v>24.150000000000002</v>
          </cell>
          <cell r="E125">
            <v>0</v>
          </cell>
        </row>
        <row r="126">
          <cell r="A126">
            <v>7.29</v>
          </cell>
          <cell r="B126" t="str">
            <v>Two-Gang Switch with Cover</v>
          </cell>
          <cell r="C126" t="str">
            <v>pc.</v>
          </cell>
          <cell r="D126">
            <v>136.5</v>
          </cell>
          <cell r="E126">
            <v>0</v>
          </cell>
        </row>
        <row r="127">
          <cell r="A127">
            <v>7.3</v>
          </cell>
          <cell r="B127" t="str">
            <v>ACB 60AT main, branch: 8-20 AT</v>
          </cell>
          <cell r="C127" t="str">
            <v>set</v>
          </cell>
          <cell r="D127">
            <v>2100</v>
          </cell>
          <cell r="E127">
            <v>0</v>
          </cell>
        </row>
        <row r="128">
          <cell r="A128">
            <v>7.31</v>
          </cell>
          <cell r="B128" t="str">
            <v>Service Entrance Accessories</v>
          </cell>
          <cell r="C128" t="str">
            <v>lot</v>
          </cell>
          <cell r="D128">
            <v>3150</v>
          </cell>
          <cell r="E128">
            <v>0</v>
          </cell>
        </row>
        <row r="129">
          <cell r="A129">
            <v>8</v>
          </cell>
          <cell r="B129" t="str">
            <v>Filling Materials</v>
          </cell>
          <cell r="D129">
            <v>0</v>
          </cell>
          <cell r="E129">
            <v>0</v>
          </cell>
        </row>
        <row r="130">
          <cell r="A130">
            <v>8.01</v>
          </cell>
          <cell r="B130" t="str">
            <v>Escombro</v>
          </cell>
          <cell r="C130" t="str">
            <v>cu. m.</v>
          </cell>
          <cell r="D130">
            <v>315</v>
          </cell>
          <cell r="E130">
            <v>0</v>
          </cell>
        </row>
        <row r="131">
          <cell r="A131">
            <v>9</v>
          </cell>
          <cell r="B131" t="str">
            <v>Glass &amp; Glazing</v>
          </cell>
          <cell r="D131">
            <v>0</v>
          </cell>
          <cell r="E131">
            <v>0</v>
          </cell>
        </row>
        <row r="132">
          <cell r="A132" t="str">
            <v>9a</v>
          </cell>
          <cell r="B132" t="str">
            <v>Installation of fixed glass window</v>
          </cell>
          <cell r="C132" t="str">
            <v>sq. m.</v>
          </cell>
          <cell r="D132">
            <v>0</v>
          </cell>
          <cell r="E132">
            <v>88.6418</v>
          </cell>
        </row>
        <row r="133">
          <cell r="A133" t="str">
            <v>9b</v>
          </cell>
          <cell r="B133" t="str">
            <v>Installation of glass transom</v>
          </cell>
          <cell r="C133" t="str">
            <v>sq. m.</v>
          </cell>
          <cell r="D133">
            <v>0</v>
          </cell>
          <cell r="E133">
            <v>88.6418</v>
          </cell>
        </row>
        <row r="134">
          <cell r="A134">
            <v>9.01</v>
          </cell>
          <cell r="B134" t="str">
            <v>Clear Glass, 2mm x 405mm x 510mm</v>
          </cell>
          <cell r="C134" t="str">
            <v>pc.</v>
          </cell>
          <cell r="D134">
            <v>36.75</v>
          </cell>
          <cell r="E134">
            <v>0</v>
          </cell>
        </row>
        <row r="135">
          <cell r="A135">
            <v>9.02</v>
          </cell>
          <cell r="B135" t="str">
            <v>Clear Glass, 3mm x 405mm x 915mm</v>
          </cell>
          <cell r="C135" t="str">
            <v>pc.</v>
          </cell>
          <cell r="D135">
            <v>168</v>
          </cell>
          <cell r="E135">
            <v>0</v>
          </cell>
        </row>
        <row r="136">
          <cell r="A136">
            <v>9.03</v>
          </cell>
          <cell r="B136" t="str">
            <v>Clear Glass, 3mm x 610mm x 1220mm</v>
          </cell>
          <cell r="C136" t="str">
            <v>pc.</v>
          </cell>
          <cell r="D136">
            <v>338.1</v>
          </cell>
          <cell r="E136">
            <v>0</v>
          </cell>
        </row>
        <row r="137">
          <cell r="A137">
            <v>9.04</v>
          </cell>
          <cell r="B137" t="str">
            <v>Clear Glass, 5.5mm x 1220mm x 1525mm</v>
          </cell>
          <cell r="C137" t="str">
            <v>pc.</v>
          </cell>
          <cell r="D137">
            <v>603.75</v>
          </cell>
          <cell r="E137">
            <v>0</v>
          </cell>
        </row>
        <row r="138">
          <cell r="A138">
            <v>9.05</v>
          </cell>
          <cell r="B138" t="str">
            <v>Clear Glass, 5.5mm x 1220mm x 2135mm</v>
          </cell>
          <cell r="C138" t="str">
            <v>pc.</v>
          </cell>
          <cell r="D138">
            <v>31.5</v>
          </cell>
          <cell r="E138">
            <v>0</v>
          </cell>
        </row>
        <row r="139">
          <cell r="A139">
            <v>9.06</v>
          </cell>
          <cell r="B139" t="str">
            <v>Clear Glass, 5mm x 1220mm x 1200mm</v>
          </cell>
          <cell r="C139" t="str">
            <v>pc.</v>
          </cell>
          <cell r="D139">
            <v>437.85</v>
          </cell>
          <cell r="E139">
            <v>0</v>
          </cell>
        </row>
        <row r="140">
          <cell r="A140">
            <v>9.07</v>
          </cell>
          <cell r="B140" t="str">
            <v>Clear Glass Table, 6mm x 50mm x 100mm</v>
          </cell>
          <cell r="C140" t="str">
            <v>pc.</v>
          </cell>
          <cell r="D140">
            <v>89.25</v>
          </cell>
          <cell r="E140">
            <v>0</v>
          </cell>
        </row>
        <row r="141">
          <cell r="A141">
            <v>9.08</v>
          </cell>
          <cell r="B141" t="str">
            <v>Clear Glass Window, 3mm x 50mm x 100mm</v>
          </cell>
          <cell r="C141" t="str">
            <v>pc.</v>
          </cell>
          <cell r="D141">
            <v>40.95</v>
          </cell>
          <cell r="E141">
            <v>0</v>
          </cell>
        </row>
        <row r="142">
          <cell r="A142">
            <v>9.09</v>
          </cell>
          <cell r="B142" t="str">
            <v>Figured Glass (Ilang-Ilang) Jalousy, 5.5mm x 100mm x 915mm</v>
          </cell>
          <cell r="C142" t="str">
            <v>pc.</v>
          </cell>
          <cell r="D142">
            <v>31.5</v>
          </cell>
          <cell r="E142">
            <v>0</v>
          </cell>
        </row>
        <row r="143">
          <cell r="A143">
            <v>9.1</v>
          </cell>
          <cell r="B143" t="str">
            <v>Figured Glass (Ilang-Ilang) Table, 5mm x 915mm x 1220mm</v>
          </cell>
          <cell r="C143" t="str">
            <v>pc.</v>
          </cell>
          <cell r="D143">
            <v>89.25</v>
          </cell>
          <cell r="E143">
            <v>0</v>
          </cell>
        </row>
        <row r="144">
          <cell r="A144">
            <v>9.11</v>
          </cell>
          <cell r="B144" t="str">
            <v>Imported Bronze Float,   6mm</v>
          </cell>
          <cell r="C144" t="str">
            <v>sq. ft.</v>
          </cell>
          <cell r="D144">
            <v>42</v>
          </cell>
          <cell r="E144">
            <v>0</v>
          </cell>
        </row>
        <row r="145">
          <cell r="A145">
            <v>9.12</v>
          </cell>
          <cell r="B145" t="str">
            <v>Imported Bronze Float, 10mm</v>
          </cell>
          <cell r="C145" t="str">
            <v>sq. ft.</v>
          </cell>
          <cell r="D145">
            <v>89.25</v>
          </cell>
          <cell r="E145">
            <v>0</v>
          </cell>
        </row>
        <row r="146">
          <cell r="A146">
            <v>9.13</v>
          </cell>
          <cell r="B146" t="str">
            <v>Imported Bronze Float, 12mm</v>
          </cell>
          <cell r="C146" t="str">
            <v>sq. ft.</v>
          </cell>
          <cell r="D146">
            <v>105</v>
          </cell>
          <cell r="E146">
            <v>0</v>
          </cell>
        </row>
        <row r="147">
          <cell r="A147">
            <v>9.14</v>
          </cell>
          <cell r="B147" t="str">
            <v>Imported Clear Float,   6mm</v>
          </cell>
          <cell r="C147" t="str">
            <v>sq. ft.</v>
          </cell>
          <cell r="D147">
            <v>36.75</v>
          </cell>
          <cell r="E147">
            <v>0</v>
          </cell>
        </row>
        <row r="148">
          <cell r="A148">
            <v>9.15</v>
          </cell>
          <cell r="B148" t="str">
            <v>Imported Clear Float, 10mm</v>
          </cell>
          <cell r="C148" t="str">
            <v>sq. ft.</v>
          </cell>
          <cell r="D148">
            <v>78.75</v>
          </cell>
          <cell r="E148">
            <v>0</v>
          </cell>
        </row>
        <row r="149">
          <cell r="A149">
            <v>9.16</v>
          </cell>
          <cell r="B149" t="str">
            <v>Imported Clear Float, 12mm</v>
          </cell>
          <cell r="C149" t="str">
            <v>sq. ft.</v>
          </cell>
          <cell r="D149">
            <v>105.315</v>
          </cell>
          <cell r="E149">
            <v>0</v>
          </cell>
        </row>
        <row r="150">
          <cell r="A150">
            <v>9.17</v>
          </cell>
          <cell r="B150" t="str">
            <v>Imported Mirror (Plain), 6mm</v>
          </cell>
          <cell r="C150" t="str">
            <v>sq. ft.</v>
          </cell>
          <cell r="D150">
            <v>67.62</v>
          </cell>
          <cell r="E150">
            <v>0</v>
          </cell>
        </row>
        <row r="151">
          <cell r="A151">
            <v>9.18</v>
          </cell>
          <cell r="B151" t="str">
            <v>Clear Glass, 3mm x 300mm x 900mm</v>
          </cell>
          <cell r="C151" t="str">
            <v>pc.</v>
          </cell>
          <cell r="D151">
            <v>122.85000000000001</v>
          </cell>
          <cell r="E151">
            <v>0</v>
          </cell>
        </row>
        <row r="152">
          <cell r="A152">
            <v>9.19</v>
          </cell>
          <cell r="B152" t="str">
            <v>Clear Glass, 3mm x 300mm x 600mm</v>
          </cell>
          <cell r="C152" t="str">
            <v>pc.</v>
          </cell>
          <cell r="D152">
            <v>81.9</v>
          </cell>
          <cell r="E152">
            <v>0</v>
          </cell>
        </row>
        <row r="153">
          <cell r="A153">
            <v>9.2</v>
          </cell>
          <cell r="B153" t="str">
            <v>Clear Glass, 3mm x 250mm x 900mm</v>
          </cell>
          <cell r="C153" t="str">
            <v>pc.</v>
          </cell>
          <cell r="D153">
            <v>102.375</v>
          </cell>
          <cell r="E153">
            <v>0</v>
          </cell>
        </row>
        <row r="154">
          <cell r="A154">
            <v>9.21</v>
          </cell>
          <cell r="B154" t="str">
            <v>Clear Glass, 3mm x 250mm x 1000mm</v>
          </cell>
          <cell r="C154" t="str">
            <v>pc.</v>
          </cell>
          <cell r="D154">
            <v>113.4</v>
          </cell>
          <cell r="E154">
            <v>0</v>
          </cell>
        </row>
        <row r="155">
          <cell r="A155">
            <v>9.22</v>
          </cell>
          <cell r="B155" t="str">
            <v>Clear Glass, 3mm x 250mm x 800mm</v>
          </cell>
          <cell r="C155" t="str">
            <v>pc.</v>
          </cell>
          <cell r="D155">
            <v>91.35000000000001</v>
          </cell>
          <cell r="E155">
            <v>0</v>
          </cell>
        </row>
        <row r="156">
          <cell r="A156">
            <v>9.23</v>
          </cell>
          <cell r="B156" t="str">
            <v>Clear Glass, 3mm x 300mm x 300mm</v>
          </cell>
          <cell r="C156" t="str">
            <v>pc.</v>
          </cell>
          <cell r="D156">
            <v>40.95</v>
          </cell>
          <cell r="E156">
            <v>0</v>
          </cell>
        </row>
        <row r="157">
          <cell r="A157">
            <v>9.24</v>
          </cell>
          <cell r="B157" t="str">
            <v>Clear Glass, 3mm x 300mm x 400mm</v>
          </cell>
          <cell r="C157" t="str">
            <v>pc.</v>
          </cell>
          <cell r="D157">
            <v>54.6</v>
          </cell>
          <cell r="E157">
            <v>0</v>
          </cell>
        </row>
        <row r="158">
          <cell r="A158">
            <v>9.25</v>
          </cell>
          <cell r="B158" t="str">
            <v>Clear Glass, 3mm x 350mm x 700mm</v>
          </cell>
          <cell r="C158" t="str">
            <v>pc.</v>
          </cell>
          <cell r="D158">
            <v>112.35000000000001</v>
          </cell>
          <cell r="E158">
            <v>0</v>
          </cell>
        </row>
        <row r="159">
          <cell r="A159">
            <v>9.26</v>
          </cell>
          <cell r="B159" t="str">
            <v>Clear Glass 5mm (Ordinary)</v>
          </cell>
          <cell r="C159" t="str">
            <v>sq.ft</v>
          </cell>
          <cell r="D159">
            <v>23.7</v>
          </cell>
        </row>
        <row r="160">
          <cell r="A160">
            <v>9.27</v>
          </cell>
          <cell r="B160" t="str">
            <v>Clear Glass 1/8" thick</v>
          </cell>
          <cell r="C160" t="str">
            <v>sq.ft</v>
          </cell>
          <cell r="D160">
            <v>27.3</v>
          </cell>
        </row>
        <row r="161">
          <cell r="A161">
            <v>10</v>
          </cell>
          <cell r="B161" t="str">
            <v>Hardware</v>
          </cell>
          <cell r="D161">
            <v>0</v>
          </cell>
          <cell r="E161">
            <v>0</v>
          </cell>
        </row>
        <row r="162">
          <cell r="A162" t="str">
            <v>10a</v>
          </cell>
          <cell r="B162" t="str">
            <v>Installation of Welded Wire</v>
          </cell>
          <cell r="C162" t="str">
            <v>sq. m.</v>
          </cell>
          <cell r="D162">
            <v>0</v>
          </cell>
          <cell r="E162">
            <v>9.5069</v>
          </cell>
        </row>
        <row r="163">
          <cell r="A163">
            <v>10.01</v>
          </cell>
          <cell r="B163" t="str">
            <v>Barbed Wire, 20 kgs/roll</v>
          </cell>
          <cell r="C163" t="str">
            <v>roll</v>
          </cell>
          <cell r="D163">
            <v>525</v>
          </cell>
          <cell r="E163">
            <v>0</v>
          </cell>
        </row>
        <row r="164">
          <cell r="A164">
            <v>10.02</v>
          </cell>
          <cell r="B164" t="str">
            <v>Butt Hinges, 3" x 3"</v>
          </cell>
          <cell r="C164" t="str">
            <v>pc.</v>
          </cell>
          <cell r="D164">
            <v>18.900000000000002</v>
          </cell>
          <cell r="E164">
            <v>0</v>
          </cell>
        </row>
        <row r="165">
          <cell r="A165">
            <v>10.03</v>
          </cell>
          <cell r="B165" t="str">
            <v>Butt Hinges, 4" x 4"</v>
          </cell>
          <cell r="C165" t="str">
            <v>pc.</v>
          </cell>
          <cell r="D165">
            <v>31.5</v>
          </cell>
          <cell r="E165">
            <v>0</v>
          </cell>
        </row>
        <row r="166">
          <cell r="A166" t="str">
            <v>10.03A</v>
          </cell>
          <cell r="B166" t="str">
            <v>Loose Hinges, 3 1/2" x 3 1/2"</v>
          </cell>
          <cell r="C166" t="str">
            <v>pc.</v>
          </cell>
          <cell r="D166">
            <v>18.9</v>
          </cell>
        </row>
        <row r="167">
          <cell r="A167">
            <v>10.04</v>
          </cell>
          <cell r="B167" t="str">
            <v>Door Lockset (Alpha/epo), Bathroom</v>
          </cell>
          <cell r="C167" t="str">
            <v>set</v>
          </cell>
          <cell r="D167">
            <v>161.70000000000002</v>
          </cell>
          <cell r="E167">
            <v>0</v>
          </cell>
        </row>
        <row r="168">
          <cell r="A168">
            <v>10.05</v>
          </cell>
          <cell r="B168" t="str">
            <v>Door Lockset (Alpha/epo), Bedroom</v>
          </cell>
          <cell r="C168" t="str">
            <v>set</v>
          </cell>
          <cell r="D168">
            <v>170.1</v>
          </cell>
          <cell r="E168">
            <v>0</v>
          </cell>
        </row>
        <row r="169">
          <cell r="A169">
            <v>10.06</v>
          </cell>
          <cell r="B169" t="str">
            <v>Door Lockset (Alpha/epo), Entrance</v>
          </cell>
          <cell r="C169" t="str">
            <v>set</v>
          </cell>
          <cell r="D169">
            <v>173.25</v>
          </cell>
          <cell r="E169">
            <v>0</v>
          </cell>
        </row>
        <row r="170">
          <cell r="A170">
            <v>10.07</v>
          </cell>
          <cell r="B170" t="str">
            <v>Door Lockset (Alpha Brand, Japan), Bedroom</v>
          </cell>
          <cell r="C170" t="str">
            <v>set</v>
          </cell>
          <cell r="D170">
            <v>225.75</v>
          </cell>
          <cell r="E170">
            <v>0</v>
          </cell>
        </row>
        <row r="171">
          <cell r="A171">
            <v>10.08</v>
          </cell>
          <cell r="B171" t="str">
            <v>Door Lockset (Alpha Brand, Japan), Entrance</v>
          </cell>
          <cell r="C171" t="str">
            <v>set</v>
          </cell>
          <cell r="D171">
            <v>261.45</v>
          </cell>
          <cell r="E171">
            <v>0</v>
          </cell>
        </row>
        <row r="172">
          <cell r="A172">
            <v>10.09</v>
          </cell>
          <cell r="B172" t="str">
            <v>Door Lockset (Kwikset Brand, US), Bathroom</v>
          </cell>
          <cell r="C172" t="str">
            <v>set</v>
          </cell>
          <cell r="D172">
            <v>787.5</v>
          </cell>
          <cell r="E172">
            <v>0</v>
          </cell>
        </row>
        <row r="173">
          <cell r="A173" t="str">
            <v>10.10A</v>
          </cell>
          <cell r="B173" t="str">
            <v>Installation of Door Lockset</v>
          </cell>
          <cell r="C173" t="str">
            <v>set</v>
          </cell>
          <cell r="D173">
            <v>0</v>
          </cell>
          <cell r="E173">
            <v>51.5</v>
          </cell>
        </row>
        <row r="174">
          <cell r="A174">
            <v>10.1</v>
          </cell>
          <cell r="B174" t="str">
            <v>Formica, 4' x 8'</v>
          </cell>
          <cell r="C174" t="str">
            <v>pc.</v>
          </cell>
          <cell r="D174">
            <v>472.5</v>
          </cell>
          <cell r="E174">
            <v>0</v>
          </cell>
        </row>
        <row r="175">
          <cell r="A175">
            <v>10.11</v>
          </cell>
          <cell r="B175" t="str">
            <v>G.I. Wire #16 </v>
          </cell>
          <cell r="C175" t="str">
            <v>kg.</v>
          </cell>
          <cell r="D175">
            <v>31.5</v>
          </cell>
          <cell r="E175">
            <v>0</v>
          </cell>
        </row>
        <row r="176">
          <cell r="A176" t="str">
            <v>10.11a</v>
          </cell>
          <cell r="B176" t="str">
            <v>G.I. Wire #18</v>
          </cell>
          <cell r="C176" t="str">
            <v>kg.</v>
          </cell>
          <cell r="D176">
            <v>36.75</v>
          </cell>
          <cell r="E176">
            <v>0</v>
          </cell>
        </row>
        <row r="177">
          <cell r="A177">
            <v>10.12</v>
          </cell>
          <cell r="B177" t="str">
            <v>Machine Bolts with STD Nuts &amp; Washers, 5/8" dia. x   7"</v>
          </cell>
          <cell r="C177" t="str">
            <v>pc.</v>
          </cell>
          <cell r="D177">
            <v>15.75</v>
          </cell>
          <cell r="E177">
            <v>0</v>
          </cell>
        </row>
        <row r="178">
          <cell r="A178">
            <v>10.13</v>
          </cell>
          <cell r="B178" t="str">
            <v>Machine Bolts with STD Nuts &amp; Washers, 5/8" dia. x   8"</v>
          </cell>
          <cell r="C178" t="str">
            <v>pc.</v>
          </cell>
          <cell r="D178">
            <v>18.900000000000002</v>
          </cell>
          <cell r="E178">
            <v>0</v>
          </cell>
        </row>
        <row r="179">
          <cell r="A179">
            <v>10.14</v>
          </cell>
          <cell r="B179" t="str">
            <v>Machine Bolts with STD Nuts &amp; Washers, 5/8" dia. x 10"</v>
          </cell>
          <cell r="C179" t="str">
            <v>pc.</v>
          </cell>
          <cell r="D179">
            <v>23.1</v>
          </cell>
          <cell r="E179">
            <v>0</v>
          </cell>
        </row>
        <row r="180">
          <cell r="A180">
            <v>10.15</v>
          </cell>
          <cell r="B180" t="str">
            <v>Machine Bolts with STD Nuts &amp; Washers, 1/2" dia. x  7"</v>
          </cell>
          <cell r="C180" t="str">
            <v>pc.</v>
          </cell>
          <cell r="D180">
            <v>10.5</v>
          </cell>
          <cell r="E180">
            <v>0</v>
          </cell>
        </row>
        <row r="181">
          <cell r="A181">
            <v>10.16</v>
          </cell>
          <cell r="B181" t="str">
            <v>Machine Bolts with STD Nuts &amp; Washers, 1/2" dia. x  8"</v>
          </cell>
          <cell r="C181" t="str">
            <v>pc.</v>
          </cell>
          <cell r="D181">
            <v>13.65</v>
          </cell>
          <cell r="E181">
            <v>0</v>
          </cell>
        </row>
        <row r="182">
          <cell r="A182">
            <v>10.17</v>
          </cell>
          <cell r="B182" t="str">
            <v>Muriatic Acid</v>
          </cell>
          <cell r="C182" t="str">
            <v>bottle</v>
          </cell>
          <cell r="D182">
            <v>26.25</v>
          </cell>
          <cell r="E182">
            <v>0</v>
          </cell>
        </row>
        <row r="183">
          <cell r="A183">
            <v>10.18</v>
          </cell>
          <cell r="B183" t="str">
            <v>Common Wire Nails, 1"</v>
          </cell>
          <cell r="C183" t="str">
            <v>kg.</v>
          </cell>
          <cell r="D183">
            <v>42</v>
          </cell>
          <cell r="E183">
            <v>0</v>
          </cell>
        </row>
        <row r="184">
          <cell r="A184">
            <v>10.19</v>
          </cell>
          <cell r="B184" t="str">
            <v>Common Wire Nails, 2"</v>
          </cell>
          <cell r="C184" t="str">
            <v>kg.</v>
          </cell>
          <cell r="D184">
            <v>31.5</v>
          </cell>
          <cell r="E184">
            <v>0</v>
          </cell>
        </row>
        <row r="185">
          <cell r="A185">
            <v>10.2</v>
          </cell>
          <cell r="B185" t="str">
            <v>Common Wire Nails, 3"</v>
          </cell>
          <cell r="C185" t="str">
            <v>kg.</v>
          </cell>
          <cell r="D185">
            <v>29.400000000000002</v>
          </cell>
          <cell r="E185">
            <v>0</v>
          </cell>
        </row>
        <row r="186">
          <cell r="A186">
            <v>10.21</v>
          </cell>
          <cell r="B186" t="str">
            <v>Concrete Nails, 1"</v>
          </cell>
          <cell r="C186" t="str">
            <v>kg.</v>
          </cell>
          <cell r="D186">
            <v>68.25</v>
          </cell>
          <cell r="E186">
            <v>0</v>
          </cell>
        </row>
        <row r="187">
          <cell r="A187">
            <v>10.22</v>
          </cell>
          <cell r="B187" t="str">
            <v>Concrete Nails, 2"</v>
          </cell>
          <cell r="C187" t="str">
            <v>kg.</v>
          </cell>
          <cell r="D187">
            <v>68.25</v>
          </cell>
          <cell r="E187">
            <v>0</v>
          </cell>
        </row>
        <row r="188">
          <cell r="A188" t="str">
            <v>10.22a</v>
          </cell>
          <cell r="B188" t="str">
            <v>Concrete Nails, 3"</v>
          </cell>
          <cell r="C188" t="str">
            <v>kg.</v>
          </cell>
          <cell r="D188">
            <v>68.25</v>
          </cell>
          <cell r="E188">
            <v>0</v>
          </cell>
        </row>
        <row r="189">
          <cell r="A189">
            <v>10.23</v>
          </cell>
          <cell r="B189" t="str">
            <v>Finishing Nails, 1"</v>
          </cell>
          <cell r="C189" t="str">
            <v>kg.</v>
          </cell>
          <cell r="D189">
            <v>36.75</v>
          </cell>
          <cell r="E189">
            <v>0</v>
          </cell>
        </row>
        <row r="190">
          <cell r="A190">
            <v>10.24</v>
          </cell>
          <cell r="B190" t="str">
            <v>Finishing Nails, 2"</v>
          </cell>
          <cell r="C190" t="str">
            <v>kg.</v>
          </cell>
          <cell r="D190">
            <v>31.5</v>
          </cell>
          <cell r="E190">
            <v>0</v>
          </cell>
        </row>
        <row r="191">
          <cell r="A191">
            <v>10.25</v>
          </cell>
          <cell r="B191" t="str">
            <v>Finishing Nails, 3"</v>
          </cell>
          <cell r="C191" t="str">
            <v>kg.</v>
          </cell>
          <cell r="D191">
            <v>31.5</v>
          </cell>
          <cell r="E191">
            <v>0</v>
          </cell>
        </row>
        <row r="192">
          <cell r="A192">
            <v>10.26</v>
          </cell>
          <cell r="B192" t="str">
            <v>Nikolite</v>
          </cell>
          <cell r="C192" t="str">
            <v>pc.</v>
          </cell>
          <cell r="D192">
            <v>27.825000000000003</v>
          </cell>
          <cell r="E192">
            <v>0</v>
          </cell>
        </row>
        <row r="193">
          <cell r="A193">
            <v>10.27</v>
          </cell>
          <cell r="B193" t="str">
            <v>PVC Cement</v>
          </cell>
          <cell r="C193" t="str">
            <v>can</v>
          </cell>
          <cell r="D193">
            <v>147</v>
          </cell>
          <cell r="E193">
            <v>0</v>
          </cell>
        </row>
        <row r="194">
          <cell r="A194">
            <v>10.28</v>
          </cell>
          <cell r="B194" t="str">
            <v>Plastic Roof Cement, Master Brand</v>
          </cell>
          <cell r="C194" t="str">
            <v>gal.</v>
          </cell>
          <cell r="D194">
            <v>136.5</v>
          </cell>
          <cell r="E194">
            <v>0</v>
          </cell>
        </row>
        <row r="195">
          <cell r="A195">
            <v>10.29</v>
          </cell>
          <cell r="B195" t="str">
            <v>Post Strap, 3/16" x 1-1/2" x 20"</v>
          </cell>
          <cell r="C195" t="str">
            <v>pc.</v>
          </cell>
          <cell r="D195">
            <v>47.25</v>
          </cell>
          <cell r="E195">
            <v>0</v>
          </cell>
        </row>
        <row r="196">
          <cell r="A196">
            <v>10.3</v>
          </cell>
          <cell r="B196" t="str">
            <v>Umbrella Nails</v>
          </cell>
          <cell r="C196" t="str">
            <v>kg.</v>
          </cell>
          <cell r="D196">
            <v>52.5</v>
          </cell>
          <cell r="E196">
            <v>0</v>
          </cell>
        </row>
        <row r="197">
          <cell r="A197">
            <v>10.31</v>
          </cell>
          <cell r="B197" t="str">
            <v>Rugby</v>
          </cell>
          <cell r="C197" t="str">
            <v>gal.</v>
          </cell>
          <cell r="D197">
            <v>36.75</v>
          </cell>
          <cell r="E197">
            <v>0</v>
          </cell>
        </row>
        <row r="198">
          <cell r="A198">
            <v>10.32</v>
          </cell>
          <cell r="B198" t="str">
            <v>Teflon Tape</v>
          </cell>
          <cell r="C198" t="str">
            <v>pc.</v>
          </cell>
          <cell r="D198">
            <v>10.5</v>
          </cell>
          <cell r="E198">
            <v>0</v>
          </cell>
        </row>
        <row r="199">
          <cell r="A199">
            <v>10.33</v>
          </cell>
          <cell r="B199" t="str">
            <v>Tie Rod, 6mm x 6m</v>
          </cell>
          <cell r="C199" t="str">
            <v>pc.</v>
          </cell>
          <cell r="D199">
            <v>29.400000000000002</v>
          </cell>
          <cell r="E199">
            <v>0</v>
          </cell>
        </row>
        <row r="200">
          <cell r="A200">
            <v>10.34</v>
          </cell>
          <cell r="B200" t="str">
            <v>Turn Buckles, 1/2"</v>
          </cell>
          <cell r="C200" t="str">
            <v>pc.</v>
          </cell>
          <cell r="D200">
            <v>92.4</v>
          </cell>
          <cell r="E200">
            <v>0</v>
          </cell>
        </row>
        <row r="201">
          <cell r="A201">
            <v>10.35</v>
          </cell>
          <cell r="B201" t="str">
            <v>Turn Buckles, 5/8"</v>
          </cell>
          <cell r="C201" t="str">
            <v>pc.</v>
          </cell>
          <cell r="D201">
            <v>94.5</v>
          </cell>
          <cell r="E201">
            <v>0</v>
          </cell>
        </row>
        <row r="202">
          <cell r="A202">
            <v>10.36</v>
          </cell>
          <cell r="B202" t="str">
            <v>Turn Buckles, 3/4"</v>
          </cell>
          <cell r="C202" t="str">
            <v>pc.</v>
          </cell>
          <cell r="D202">
            <v>157.5</v>
          </cell>
          <cell r="E202">
            <v>0</v>
          </cell>
        </row>
        <row r="203">
          <cell r="A203">
            <v>10.37</v>
          </cell>
          <cell r="B203" t="str">
            <v>Welding Rod</v>
          </cell>
          <cell r="C203" t="str">
            <v>kg.</v>
          </cell>
          <cell r="D203">
            <v>68.25</v>
          </cell>
          <cell r="E203">
            <v>0</v>
          </cell>
        </row>
        <row r="204">
          <cell r="A204">
            <v>10.38</v>
          </cell>
          <cell r="B204" t="str">
            <v>Wood Glue</v>
          </cell>
          <cell r="C204" t="str">
            <v>pint</v>
          </cell>
          <cell r="D204">
            <v>36.75</v>
          </cell>
          <cell r="E204">
            <v>0</v>
          </cell>
        </row>
        <row r="205">
          <cell r="A205">
            <v>10.39</v>
          </cell>
          <cell r="B205" t="str">
            <v>Welded Wire 1/2"x1/2"</v>
          </cell>
          <cell r="C205" t="str">
            <v>sq. m.</v>
          </cell>
          <cell r="D205">
            <v>45.9375</v>
          </cell>
          <cell r="E205">
            <v>0</v>
          </cell>
        </row>
        <row r="206">
          <cell r="A206">
            <v>10.4</v>
          </cell>
          <cell r="B206" t="str">
            <v>Roof Sealant</v>
          </cell>
          <cell r="C206" t="str">
            <v>lit.</v>
          </cell>
          <cell r="D206">
            <v>157.5</v>
          </cell>
          <cell r="E206">
            <v>0</v>
          </cell>
        </row>
        <row r="207">
          <cell r="A207">
            <v>10.41</v>
          </cell>
          <cell r="B207" t="str">
            <v>Wood Preservative</v>
          </cell>
          <cell r="C207" t="str">
            <v>unit</v>
          </cell>
          <cell r="D207">
            <v>294</v>
          </cell>
          <cell r="E207">
            <v>0</v>
          </cell>
        </row>
        <row r="208">
          <cell r="A208">
            <v>10.42</v>
          </cell>
          <cell r="B208" t="str">
            <v>Teckscrew (21/2")</v>
          </cell>
          <cell r="C208" t="str">
            <v>pc.</v>
          </cell>
          <cell r="D208">
            <v>1.5750000000000002</v>
          </cell>
          <cell r="E208">
            <v>0</v>
          </cell>
        </row>
        <row r="209">
          <cell r="A209">
            <v>10.43</v>
          </cell>
          <cell r="B209" t="str">
            <v>Common Wire Nails, 4"</v>
          </cell>
          <cell r="C209" t="str">
            <v>kg.</v>
          </cell>
          <cell r="D209">
            <v>29.400000000000002</v>
          </cell>
          <cell r="E209">
            <v>0</v>
          </cell>
        </row>
        <row r="210">
          <cell r="A210">
            <v>10.44</v>
          </cell>
          <cell r="B210" t="str">
            <v>Blind Rivets</v>
          </cell>
          <cell r="C210" t="str">
            <v>pc.</v>
          </cell>
          <cell r="D210">
            <v>0.525</v>
          </cell>
          <cell r="E210">
            <v>0</v>
          </cell>
        </row>
        <row r="211">
          <cell r="A211">
            <v>10.45</v>
          </cell>
          <cell r="B211" t="str">
            <v>Paint Brush #1</v>
          </cell>
          <cell r="C211" t="str">
            <v>pc.</v>
          </cell>
          <cell r="D211">
            <v>15.75</v>
          </cell>
          <cell r="E211">
            <v>0</v>
          </cell>
        </row>
        <row r="212">
          <cell r="A212">
            <v>10.46</v>
          </cell>
          <cell r="B212" t="str">
            <v>Paint Brush #2</v>
          </cell>
          <cell r="C212" t="str">
            <v>pc.</v>
          </cell>
          <cell r="D212">
            <v>26.25</v>
          </cell>
          <cell r="E212">
            <v>0</v>
          </cell>
        </row>
        <row r="213">
          <cell r="A213">
            <v>10.47</v>
          </cell>
          <cell r="B213" t="str">
            <v>Paint Brush #3</v>
          </cell>
          <cell r="C213" t="str">
            <v>pc.</v>
          </cell>
          <cell r="D213">
            <v>36.75</v>
          </cell>
          <cell r="E213">
            <v>0</v>
          </cell>
        </row>
        <row r="214">
          <cell r="A214">
            <v>10.48</v>
          </cell>
          <cell r="B214" t="str">
            <v>Paint Brush #4</v>
          </cell>
          <cell r="C214" t="str">
            <v>pc.</v>
          </cell>
          <cell r="D214">
            <v>47.25</v>
          </cell>
          <cell r="E214">
            <v>0</v>
          </cell>
        </row>
        <row r="215">
          <cell r="A215">
            <v>10.49</v>
          </cell>
          <cell r="B215" t="str">
            <v>Roller Brush #6</v>
          </cell>
          <cell r="C215" t="str">
            <v>pc.</v>
          </cell>
          <cell r="D215">
            <v>68.25</v>
          </cell>
          <cell r="E215">
            <v>0</v>
          </cell>
        </row>
        <row r="216">
          <cell r="A216">
            <v>10.5</v>
          </cell>
          <cell r="B216" t="str">
            <v>Roller Brush #7</v>
          </cell>
          <cell r="C216" t="str">
            <v>pc.</v>
          </cell>
          <cell r="D216">
            <v>78.75</v>
          </cell>
          <cell r="E216">
            <v>0</v>
          </cell>
        </row>
        <row r="217">
          <cell r="A217">
            <v>10.51</v>
          </cell>
          <cell r="B217" t="str">
            <v>Sand Paper (100)</v>
          </cell>
          <cell r="C217" t="str">
            <v>pc.</v>
          </cell>
          <cell r="D217">
            <v>8.4</v>
          </cell>
          <cell r="E217">
            <v>0</v>
          </cell>
        </row>
        <row r="218">
          <cell r="A218">
            <v>10.52</v>
          </cell>
          <cell r="B218" t="str">
            <v>Sand Paper (240)</v>
          </cell>
          <cell r="C218" t="str">
            <v>pc.</v>
          </cell>
          <cell r="D218">
            <v>8.4</v>
          </cell>
          <cell r="E218">
            <v>0</v>
          </cell>
        </row>
        <row r="219">
          <cell r="A219">
            <v>10.53</v>
          </cell>
          <cell r="B219" t="str">
            <v>Spatula #2</v>
          </cell>
          <cell r="C219" t="str">
            <v>pair</v>
          </cell>
          <cell r="D219">
            <v>26.25</v>
          </cell>
          <cell r="E219">
            <v>0</v>
          </cell>
        </row>
        <row r="220">
          <cell r="A220">
            <v>10.54</v>
          </cell>
          <cell r="B220" t="str">
            <v>Spatula #4</v>
          </cell>
          <cell r="C220" t="str">
            <v>pair</v>
          </cell>
          <cell r="D220">
            <v>31.5</v>
          </cell>
          <cell r="E220">
            <v>0</v>
          </cell>
        </row>
        <row r="221">
          <cell r="A221">
            <v>10.55</v>
          </cell>
          <cell r="B221" t="str">
            <v>Paint Tray</v>
          </cell>
          <cell r="C221" t="str">
            <v>pc.</v>
          </cell>
          <cell r="D221">
            <v>157.5</v>
          </cell>
          <cell r="E221">
            <v>0</v>
          </cell>
        </row>
        <row r="222">
          <cell r="A222">
            <v>10.56</v>
          </cell>
          <cell r="B222" t="str">
            <v>Stoffa</v>
          </cell>
          <cell r="C222" t="str">
            <v>kg.</v>
          </cell>
          <cell r="D222">
            <v>42</v>
          </cell>
          <cell r="E222">
            <v>0</v>
          </cell>
        </row>
        <row r="223">
          <cell r="A223">
            <v>10.57</v>
          </cell>
          <cell r="B223" t="str">
            <v>Steel Brush #1</v>
          </cell>
          <cell r="C223" t="str">
            <v>pc.</v>
          </cell>
          <cell r="D223">
            <v>15.75</v>
          </cell>
          <cell r="E223">
            <v>0</v>
          </cell>
        </row>
        <row r="224">
          <cell r="A224">
            <v>10.58</v>
          </cell>
          <cell r="B224" t="str">
            <v>Steel Brush #2</v>
          </cell>
          <cell r="C224" t="str">
            <v>pc.</v>
          </cell>
          <cell r="D224">
            <v>26.25</v>
          </cell>
          <cell r="E224">
            <v>0</v>
          </cell>
        </row>
        <row r="225">
          <cell r="A225">
            <v>10.59</v>
          </cell>
          <cell r="B225" t="str">
            <v>Perforated G.I. Metal Sheet ( 0.8 mm thick )</v>
          </cell>
          <cell r="C225" t="str">
            <v>sheet</v>
          </cell>
          <cell r="D225">
            <v>1785</v>
          </cell>
          <cell r="E225">
            <v>0</v>
          </cell>
        </row>
        <row r="226">
          <cell r="A226">
            <v>10.6</v>
          </cell>
          <cell r="B226" t="str">
            <v>Pull Wire</v>
          </cell>
          <cell r="C226" t="str">
            <v>roll</v>
          </cell>
          <cell r="D226">
            <v>1050</v>
          </cell>
          <cell r="E226">
            <v>0</v>
          </cell>
        </row>
        <row r="227">
          <cell r="A227">
            <v>10.6</v>
          </cell>
          <cell r="B227" t="str">
            <v>EXPANSION BOLT</v>
          </cell>
        </row>
        <row r="228">
          <cell r="A228">
            <v>10.61</v>
          </cell>
          <cell r="B228" t="str">
            <v>SA10108 Spatec (Ramset)</v>
          </cell>
          <cell r="C228" t="str">
            <v>pc.</v>
          </cell>
          <cell r="D228">
            <v>235.20000000000002</v>
          </cell>
          <cell r="E228">
            <v>0</v>
          </cell>
        </row>
        <row r="229">
          <cell r="A229">
            <v>10.62</v>
          </cell>
          <cell r="B229" t="str">
            <v>DP10065 Dynabolt Plus Anchor (Ramset)</v>
          </cell>
          <cell r="C229" t="str">
            <v>pc.</v>
          </cell>
          <cell r="D229">
            <v>19.425</v>
          </cell>
          <cell r="E229">
            <v>0</v>
          </cell>
        </row>
        <row r="230">
          <cell r="A230">
            <v>10.63</v>
          </cell>
          <cell r="B230" t="str">
            <v>T10065 Trubolt</v>
          </cell>
          <cell r="C230" t="str">
            <v>pc.</v>
          </cell>
          <cell r="D230">
            <v>19.425</v>
          </cell>
          <cell r="E230">
            <v>0</v>
          </cell>
        </row>
        <row r="231">
          <cell r="A231">
            <v>10.64</v>
          </cell>
          <cell r="B231" t="str">
            <v>DSM12 Dyaset Anchor (Ramset)</v>
          </cell>
          <cell r="C231" t="str">
            <v>pc.</v>
          </cell>
          <cell r="D231">
            <v>19.95</v>
          </cell>
          <cell r="E231">
            <v>0</v>
          </cell>
        </row>
        <row r="232">
          <cell r="A232">
            <v>10.65</v>
          </cell>
          <cell r="B232" t="str">
            <v>DSM16 Dyaset Anchor (Ramset)</v>
          </cell>
          <cell r="C232" t="str">
            <v>pc.</v>
          </cell>
          <cell r="D232">
            <v>55.650000000000006</v>
          </cell>
          <cell r="E232">
            <v>0</v>
          </cell>
        </row>
        <row r="233">
          <cell r="A233">
            <v>10.66</v>
          </cell>
          <cell r="B233" t="str">
            <v>CHEM10 Chemset (Ramset)</v>
          </cell>
          <cell r="C233" t="str">
            <v>pc.</v>
          </cell>
          <cell r="D233">
            <v>94.5</v>
          </cell>
          <cell r="E233">
            <v>0</v>
          </cell>
        </row>
        <row r="234">
          <cell r="A234">
            <v>10.67</v>
          </cell>
          <cell r="B234" t="str">
            <v>ISKE Epoxy Set (Ramset)</v>
          </cell>
          <cell r="C234" t="str">
            <v>kit</v>
          </cell>
          <cell r="D234">
            <v>2471.805</v>
          </cell>
          <cell r="E234">
            <v>0</v>
          </cell>
        </row>
        <row r="235">
          <cell r="A235">
            <v>11</v>
          </cell>
          <cell r="B235" t="str">
            <v>Marble</v>
          </cell>
          <cell r="D235">
            <v>0</v>
          </cell>
          <cell r="E235">
            <v>0</v>
          </cell>
        </row>
        <row r="236">
          <cell r="A236">
            <v>12</v>
          </cell>
          <cell r="B236" t="str">
            <v>Others</v>
          </cell>
          <cell r="D236">
            <v>0</v>
          </cell>
          <cell r="E236">
            <v>0</v>
          </cell>
        </row>
        <row r="237">
          <cell r="A237">
            <v>12.01</v>
          </cell>
          <cell r="B237" t="str">
            <v>Cabinet Pull, Ordinary</v>
          </cell>
          <cell r="C237" t="str">
            <v>pc.</v>
          </cell>
          <cell r="D237">
            <v>10.5</v>
          </cell>
          <cell r="E237">
            <v>0</v>
          </cell>
        </row>
        <row r="238">
          <cell r="A238">
            <v>12.02</v>
          </cell>
          <cell r="B238" t="str">
            <v>Roller Catches</v>
          </cell>
          <cell r="C238" t="str">
            <v>pc.</v>
          </cell>
          <cell r="D238">
            <v>5.25</v>
          </cell>
          <cell r="E238">
            <v>0</v>
          </cell>
        </row>
        <row r="239">
          <cell r="A239">
            <v>12.03</v>
          </cell>
          <cell r="B239" t="str">
            <v>Bunker</v>
          </cell>
          <cell r="C239" t="str">
            <v>lit.</v>
          </cell>
          <cell r="D239">
            <v>4.977</v>
          </cell>
          <cell r="E239">
            <v>0</v>
          </cell>
        </row>
        <row r="240">
          <cell r="A240">
            <v>12.04</v>
          </cell>
          <cell r="B240" t="str">
            <v>Diesel</v>
          </cell>
          <cell r="C240" t="str">
            <v>lit.</v>
          </cell>
          <cell r="D240">
            <v>9.491999999999999</v>
          </cell>
          <cell r="E240">
            <v>0</v>
          </cell>
        </row>
        <row r="241">
          <cell r="A241">
            <v>12.05</v>
          </cell>
          <cell r="B241" t="str">
            <v>Gasoline, Premium</v>
          </cell>
          <cell r="C241" t="str">
            <v>lit.</v>
          </cell>
          <cell r="D241">
            <v>13.534500000000001</v>
          </cell>
          <cell r="E241">
            <v>0</v>
          </cell>
        </row>
        <row r="242">
          <cell r="A242">
            <v>12.06</v>
          </cell>
          <cell r="B242" t="str">
            <v>Gasoline, Regular</v>
          </cell>
          <cell r="C242" t="str">
            <v>lit.</v>
          </cell>
          <cell r="D242">
            <v>12.232500000000002</v>
          </cell>
          <cell r="E242">
            <v>0</v>
          </cell>
        </row>
        <row r="243">
          <cell r="A243">
            <v>12.07</v>
          </cell>
          <cell r="B243" t="str">
            <v>Grease</v>
          </cell>
          <cell r="C243" t="str">
            <v>pale</v>
          </cell>
          <cell r="D243">
            <v>1139.691</v>
          </cell>
          <cell r="E243">
            <v>0</v>
          </cell>
        </row>
        <row r="244">
          <cell r="A244">
            <v>12.08</v>
          </cell>
          <cell r="B244" t="str">
            <v>Precast Guardrail</v>
          </cell>
          <cell r="C244" t="str">
            <v>pc.</v>
          </cell>
          <cell r="D244">
            <v>367.5</v>
          </cell>
          <cell r="E244">
            <v>0</v>
          </cell>
        </row>
        <row r="245">
          <cell r="A245">
            <v>13</v>
          </cell>
          <cell r="B245" t="str">
            <v>Paints</v>
          </cell>
          <cell r="D245">
            <v>0</v>
          </cell>
          <cell r="E245">
            <v>0</v>
          </cell>
        </row>
        <row r="246">
          <cell r="A246" t="str">
            <v>13a</v>
          </cell>
          <cell r="B246" t="str">
            <v>Painting</v>
          </cell>
          <cell r="C246" t="str">
            <v>sq. m.</v>
          </cell>
          <cell r="D246">
            <v>0</v>
          </cell>
          <cell r="E246">
            <v>11.103399999999999</v>
          </cell>
        </row>
        <row r="247">
          <cell r="A247" t="str">
            <v>13b</v>
          </cell>
          <cell r="B247" t="str">
            <v>Painting of Structural Steel</v>
          </cell>
          <cell r="C247" t="str">
            <v>kg.</v>
          </cell>
          <cell r="D247">
            <v>0</v>
          </cell>
          <cell r="E247">
            <v>0.7725</v>
          </cell>
        </row>
        <row r="248">
          <cell r="A248" t="str">
            <v>13c</v>
          </cell>
          <cell r="B248" t="str">
            <v>Varnishing</v>
          </cell>
          <cell r="C248" t="str">
            <v>sq. m.</v>
          </cell>
          <cell r="D248">
            <v>0</v>
          </cell>
          <cell r="E248">
            <v>16.6448</v>
          </cell>
        </row>
        <row r="249">
          <cell r="A249" t="str">
            <v>13.01a</v>
          </cell>
          <cell r="B249" t="str">
            <v>Acri-color</v>
          </cell>
          <cell r="C249" t="str">
            <v>gal.</v>
          </cell>
          <cell r="D249">
            <v>210</v>
          </cell>
          <cell r="E249">
            <v>0</v>
          </cell>
        </row>
        <row r="250">
          <cell r="A250">
            <v>13.01</v>
          </cell>
          <cell r="B250" t="str">
            <v>Acri-color, Dutch Boy</v>
          </cell>
          <cell r="C250" t="str">
            <v>gal.</v>
          </cell>
          <cell r="D250">
            <v>210</v>
          </cell>
          <cell r="E250">
            <v>0</v>
          </cell>
        </row>
        <row r="251">
          <cell r="A251">
            <v>13.02</v>
          </cell>
          <cell r="B251" t="str">
            <v>Calsomine Powder</v>
          </cell>
          <cell r="C251" t="str">
            <v>kg.</v>
          </cell>
          <cell r="D251">
            <v>6.300000000000001</v>
          </cell>
          <cell r="E251">
            <v>0</v>
          </cell>
        </row>
        <row r="252">
          <cell r="A252" t="str">
            <v>13.03a</v>
          </cell>
          <cell r="B252" t="str">
            <v>Enamel, Flat Wall</v>
          </cell>
          <cell r="C252" t="str">
            <v>gal.</v>
          </cell>
          <cell r="D252">
            <v>273</v>
          </cell>
          <cell r="E252">
            <v>0</v>
          </cell>
        </row>
        <row r="253">
          <cell r="A253">
            <v>13.03</v>
          </cell>
          <cell r="B253" t="str">
            <v>Enamel, Flat Wall, Boysen</v>
          </cell>
          <cell r="C253" t="str">
            <v>gal.</v>
          </cell>
          <cell r="D253">
            <v>273</v>
          </cell>
          <cell r="E253">
            <v>0</v>
          </cell>
        </row>
        <row r="254">
          <cell r="A254">
            <v>13.04</v>
          </cell>
          <cell r="B254" t="str">
            <v>Enamel, Flat Wall, Dutch Boy</v>
          </cell>
          <cell r="C254" t="str">
            <v>gal.</v>
          </cell>
          <cell r="D254">
            <v>273</v>
          </cell>
          <cell r="E254">
            <v>0</v>
          </cell>
        </row>
        <row r="255">
          <cell r="A255">
            <v>13.05</v>
          </cell>
          <cell r="B255" t="str">
            <v>Enamel, Flat Wall, Nation</v>
          </cell>
          <cell r="C255" t="str">
            <v>gal.</v>
          </cell>
          <cell r="D255">
            <v>225.75</v>
          </cell>
          <cell r="E255">
            <v>0</v>
          </cell>
        </row>
        <row r="256">
          <cell r="A256">
            <v>13.06</v>
          </cell>
          <cell r="B256" t="str">
            <v>Enamel, Flat Wall, Sinclair</v>
          </cell>
          <cell r="C256" t="str">
            <v>gal.</v>
          </cell>
          <cell r="D256">
            <v>241.5</v>
          </cell>
          <cell r="E256">
            <v>0</v>
          </cell>
        </row>
        <row r="257">
          <cell r="A257" t="str">
            <v>13.07a</v>
          </cell>
          <cell r="B257" t="str">
            <v>Enamel, Quick Dry, White</v>
          </cell>
          <cell r="C257" t="str">
            <v>gal.</v>
          </cell>
          <cell r="D257">
            <v>325.5</v>
          </cell>
          <cell r="E257">
            <v>0</v>
          </cell>
        </row>
        <row r="258">
          <cell r="A258" t="str">
            <v>13.07b</v>
          </cell>
          <cell r="B258" t="str">
            <v>Enamel, Quick Dry, Brown</v>
          </cell>
          <cell r="C258" t="str">
            <v>gal.</v>
          </cell>
          <cell r="D258">
            <v>325.5</v>
          </cell>
          <cell r="E258">
            <v>0</v>
          </cell>
        </row>
        <row r="259">
          <cell r="A259">
            <v>13.07</v>
          </cell>
          <cell r="B259" t="str">
            <v>Enamel, Quick Dry, White, Boysen</v>
          </cell>
          <cell r="C259" t="str">
            <v>gal.</v>
          </cell>
          <cell r="D259">
            <v>325.5</v>
          </cell>
          <cell r="E259">
            <v>0</v>
          </cell>
        </row>
        <row r="260">
          <cell r="A260">
            <v>13.08</v>
          </cell>
          <cell r="B260" t="str">
            <v>Enamel, Quick Dry, White, Dutch Boy</v>
          </cell>
          <cell r="C260" t="str">
            <v>gal.</v>
          </cell>
          <cell r="D260">
            <v>315</v>
          </cell>
          <cell r="E260">
            <v>0</v>
          </cell>
        </row>
        <row r="261">
          <cell r="A261">
            <v>13.09</v>
          </cell>
          <cell r="B261" t="str">
            <v>Enamel, Quick Dry, White, Nation</v>
          </cell>
          <cell r="C261" t="str">
            <v>gal.</v>
          </cell>
          <cell r="D261">
            <v>267.75</v>
          </cell>
          <cell r="E261">
            <v>0</v>
          </cell>
        </row>
        <row r="262">
          <cell r="A262">
            <v>13.1</v>
          </cell>
          <cell r="B262" t="str">
            <v>Enamel, Quick Dry, White, Sinclair</v>
          </cell>
          <cell r="C262" t="str">
            <v>gal.</v>
          </cell>
          <cell r="D262">
            <v>299.25</v>
          </cell>
          <cell r="E262">
            <v>0</v>
          </cell>
        </row>
        <row r="263">
          <cell r="A263" t="str">
            <v>13.11a</v>
          </cell>
          <cell r="B263" t="str">
            <v>Exterior House Paint</v>
          </cell>
          <cell r="C263" t="str">
            <v>gal.</v>
          </cell>
          <cell r="D263">
            <v>349.125</v>
          </cell>
          <cell r="E263">
            <v>0</v>
          </cell>
        </row>
        <row r="264">
          <cell r="A264">
            <v>13.11</v>
          </cell>
          <cell r="B264" t="str">
            <v>Exterior House Paint, Boysen</v>
          </cell>
          <cell r="C264" t="str">
            <v>gal.</v>
          </cell>
          <cell r="D264">
            <v>349.125</v>
          </cell>
          <cell r="E264">
            <v>0</v>
          </cell>
        </row>
        <row r="265">
          <cell r="A265">
            <v>13.12</v>
          </cell>
          <cell r="B265" t="str">
            <v>Exterior House Paint, Dutch Boy</v>
          </cell>
          <cell r="C265" t="str">
            <v>gal.</v>
          </cell>
          <cell r="D265">
            <v>336</v>
          </cell>
          <cell r="E265">
            <v>0</v>
          </cell>
        </row>
        <row r="266">
          <cell r="A266">
            <v>13.13</v>
          </cell>
          <cell r="B266" t="str">
            <v>Exterior House Paint, Nation</v>
          </cell>
          <cell r="C266" t="str">
            <v>gal.</v>
          </cell>
          <cell r="D266">
            <v>273</v>
          </cell>
          <cell r="E266">
            <v>0</v>
          </cell>
        </row>
        <row r="267">
          <cell r="A267">
            <v>13.14</v>
          </cell>
          <cell r="B267" t="str">
            <v>Exterior House Paint, Sinclair</v>
          </cell>
          <cell r="C267" t="str">
            <v>gal.</v>
          </cell>
          <cell r="D267">
            <v>330.75</v>
          </cell>
          <cell r="E267">
            <v>0</v>
          </cell>
        </row>
        <row r="268">
          <cell r="A268">
            <v>13.15</v>
          </cell>
          <cell r="B268" t="str">
            <v>Glazing Putty</v>
          </cell>
          <cell r="C268" t="str">
            <v>gal.</v>
          </cell>
          <cell r="D268">
            <v>325.5</v>
          </cell>
          <cell r="E268">
            <v>0</v>
          </cell>
        </row>
        <row r="269">
          <cell r="A269">
            <v>13.16</v>
          </cell>
          <cell r="B269" t="str">
            <v>Lacquer Thinner</v>
          </cell>
          <cell r="C269" t="str">
            <v>gal.</v>
          </cell>
          <cell r="D269">
            <v>89.25</v>
          </cell>
          <cell r="E269">
            <v>0</v>
          </cell>
        </row>
        <row r="270">
          <cell r="A270" t="str">
            <v>13.17a</v>
          </cell>
          <cell r="B270" t="str">
            <v>Latex, Acrylic Emulsion</v>
          </cell>
          <cell r="C270" t="str">
            <v>gal.</v>
          </cell>
          <cell r="D270">
            <v>270.90000000000003</v>
          </cell>
          <cell r="E270">
            <v>0</v>
          </cell>
        </row>
        <row r="271">
          <cell r="A271">
            <v>13.17</v>
          </cell>
          <cell r="B271" t="str">
            <v>Latex, Acrylic Emulsion, Boysen</v>
          </cell>
          <cell r="C271" t="str">
            <v>gal.</v>
          </cell>
          <cell r="D271">
            <v>270.90000000000003</v>
          </cell>
          <cell r="E271">
            <v>0</v>
          </cell>
        </row>
        <row r="272">
          <cell r="A272" t="str">
            <v>13.18a</v>
          </cell>
          <cell r="B272" t="str">
            <v>Latex, Flat</v>
          </cell>
          <cell r="C272" t="str">
            <v>4L</v>
          </cell>
          <cell r="D272">
            <v>257.25</v>
          </cell>
          <cell r="E272">
            <v>0</v>
          </cell>
        </row>
        <row r="273">
          <cell r="A273">
            <v>13.18</v>
          </cell>
          <cell r="B273" t="str">
            <v>Latex, Flat, Tuflon</v>
          </cell>
          <cell r="C273" t="str">
            <v>4L</v>
          </cell>
          <cell r="D273">
            <v>257.25</v>
          </cell>
          <cell r="E273">
            <v>0</v>
          </cell>
        </row>
        <row r="274">
          <cell r="A274" t="str">
            <v>13.19a</v>
          </cell>
          <cell r="B274" t="str">
            <v>Latex, Gloss</v>
          </cell>
          <cell r="C274" t="str">
            <v>gal.</v>
          </cell>
          <cell r="D274">
            <v>304.5</v>
          </cell>
          <cell r="E274">
            <v>0</v>
          </cell>
        </row>
        <row r="275">
          <cell r="A275">
            <v>13.19</v>
          </cell>
          <cell r="B275" t="str">
            <v>Latex, Gloss, Boysen</v>
          </cell>
          <cell r="C275" t="str">
            <v>gal.</v>
          </cell>
          <cell r="D275">
            <v>304.5</v>
          </cell>
          <cell r="E275">
            <v>0</v>
          </cell>
        </row>
        <row r="276">
          <cell r="A276">
            <v>13.2</v>
          </cell>
          <cell r="B276" t="str">
            <v>Latex, Gloss, Dutch Boy</v>
          </cell>
          <cell r="C276" t="str">
            <v>gal.</v>
          </cell>
          <cell r="D276">
            <v>299.25</v>
          </cell>
          <cell r="E276">
            <v>0</v>
          </cell>
        </row>
        <row r="277">
          <cell r="A277">
            <v>13.21</v>
          </cell>
          <cell r="B277" t="str">
            <v>Latex, Gloss, Sinclair</v>
          </cell>
          <cell r="C277" t="str">
            <v>gal.</v>
          </cell>
          <cell r="D277">
            <v>292.95</v>
          </cell>
          <cell r="E277">
            <v>0</v>
          </cell>
        </row>
        <row r="278">
          <cell r="A278" t="str">
            <v>13.22a</v>
          </cell>
          <cell r="B278" t="str">
            <v>Latex, Semi-Gloss</v>
          </cell>
          <cell r="C278" t="str">
            <v>gal.</v>
          </cell>
          <cell r="D278">
            <v>304.5</v>
          </cell>
          <cell r="E278">
            <v>0</v>
          </cell>
        </row>
        <row r="279">
          <cell r="A279">
            <v>13.22</v>
          </cell>
          <cell r="B279" t="str">
            <v>Latex, Semi-Gloss, Boysen</v>
          </cell>
          <cell r="C279" t="str">
            <v>gal.</v>
          </cell>
          <cell r="D279">
            <v>304.5</v>
          </cell>
          <cell r="E279">
            <v>0</v>
          </cell>
        </row>
        <row r="280">
          <cell r="A280">
            <v>13.23</v>
          </cell>
          <cell r="B280" t="str">
            <v>Latex, Semi-Gloss, Dutch Boy</v>
          </cell>
          <cell r="C280" t="str">
            <v>gal.</v>
          </cell>
          <cell r="D280">
            <v>315</v>
          </cell>
          <cell r="E280">
            <v>0</v>
          </cell>
        </row>
        <row r="281">
          <cell r="A281">
            <v>13.24</v>
          </cell>
          <cell r="B281" t="str">
            <v>Latex, Semi-Gloss, Sinclair</v>
          </cell>
          <cell r="C281" t="str">
            <v>gal.</v>
          </cell>
          <cell r="D281">
            <v>292.95</v>
          </cell>
          <cell r="E281">
            <v>0</v>
          </cell>
        </row>
        <row r="282">
          <cell r="A282" t="str">
            <v>13.25a</v>
          </cell>
          <cell r="B282" t="str">
            <v>Neutralizer</v>
          </cell>
          <cell r="C282" t="str">
            <v>gal.</v>
          </cell>
          <cell r="D282">
            <v>262.5</v>
          </cell>
          <cell r="E282">
            <v>0</v>
          </cell>
        </row>
        <row r="283">
          <cell r="A283">
            <v>13.25</v>
          </cell>
          <cell r="B283" t="str">
            <v>Neutralizer, Boysen</v>
          </cell>
          <cell r="C283" t="str">
            <v>gal.</v>
          </cell>
          <cell r="D283">
            <v>262.5</v>
          </cell>
          <cell r="E283">
            <v>0</v>
          </cell>
        </row>
        <row r="284">
          <cell r="A284">
            <v>13.26</v>
          </cell>
          <cell r="B284" t="str">
            <v>Neutralizer, Dutch Boy</v>
          </cell>
          <cell r="C284" t="str">
            <v>gal.</v>
          </cell>
          <cell r="D284">
            <v>280.35</v>
          </cell>
          <cell r="E284">
            <v>0</v>
          </cell>
        </row>
        <row r="285">
          <cell r="A285" t="str">
            <v>13.27a</v>
          </cell>
          <cell r="B285" t="str">
            <v>Paint Thinner</v>
          </cell>
          <cell r="C285" t="str">
            <v>gal.</v>
          </cell>
          <cell r="D285">
            <v>63</v>
          </cell>
          <cell r="E285">
            <v>0</v>
          </cell>
        </row>
        <row r="286">
          <cell r="A286">
            <v>13.27</v>
          </cell>
          <cell r="B286" t="str">
            <v>Paint Thinner. CES</v>
          </cell>
          <cell r="C286" t="str">
            <v>gal.</v>
          </cell>
          <cell r="D286">
            <v>63</v>
          </cell>
          <cell r="E286">
            <v>0</v>
          </cell>
        </row>
        <row r="287">
          <cell r="A287" t="str">
            <v>13.28a</v>
          </cell>
          <cell r="B287" t="str">
            <v>Patching Compound</v>
          </cell>
          <cell r="C287" t="str">
            <v>gal.</v>
          </cell>
          <cell r="D287">
            <v>262.5</v>
          </cell>
          <cell r="E287">
            <v>0</v>
          </cell>
        </row>
        <row r="288">
          <cell r="A288">
            <v>13.28</v>
          </cell>
          <cell r="B288" t="str">
            <v>Patching Compound - Decalite</v>
          </cell>
          <cell r="C288" t="str">
            <v>gal.</v>
          </cell>
          <cell r="D288">
            <v>262.5</v>
          </cell>
          <cell r="E288">
            <v>0</v>
          </cell>
        </row>
        <row r="289">
          <cell r="A289" t="str">
            <v>13.29a</v>
          </cell>
          <cell r="B289" t="str">
            <v>Portland Cement Roof Paint</v>
          </cell>
          <cell r="C289" t="str">
            <v>gal.</v>
          </cell>
          <cell r="D289">
            <v>351.75</v>
          </cell>
          <cell r="E289">
            <v>0</v>
          </cell>
        </row>
        <row r="290">
          <cell r="A290">
            <v>13.29</v>
          </cell>
          <cell r="B290" t="str">
            <v>Portland Cement Roof Paint, Green, Boysen</v>
          </cell>
          <cell r="C290" t="str">
            <v>gal.</v>
          </cell>
          <cell r="D290">
            <v>351.75</v>
          </cell>
          <cell r="E290">
            <v>0</v>
          </cell>
        </row>
        <row r="291">
          <cell r="A291">
            <v>13.3</v>
          </cell>
          <cell r="B291" t="str">
            <v>Portland Cement Roof Paint, Green, Dutch Boy</v>
          </cell>
          <cell r="C291" t="str">
            <v>gal.</v>
          </cell>
          <cell r="D291">
            <v>350.7</v>
          </cell>
          <cell r="E291">
            <v>0</v>
          </cell>
        </row>
        <row r="292">
          <cell r="A292" t="str">
            <v>13.31a</v>
          </cell>
          <cell r="B292" t="str">
            <v>Primer Red Lead</v>
          </cell>
          <cell r="C292" t="str">
            <v>gal.</v>
          </cell>
          <cell r="D292">
            <v>313.95</v>
          </cell>
          <cell r="E292">
            <v>0</v>
          </cell>
        </row>
        <row r="293">
          <cell r="A293">
            <v>13.31</v>
          </cell>
          <cell r="B293" t="str">
            <v>Primer Red Lead, Boysen</v>
          </cell>
          <cell r="C293" t="str">
            <v>gal.</v>
          </cell>
          <cell r="D293">
            <v>313.95</v>
          </cell>
          <cell r="E293">
            <v>0</v>
          </cell>
        </row>
        <row r="294">
          <cell r="A294">
            <v>13.32</v>
          </cell>
          <cell r="B294" t="str">
            <v>Primer Red Lead, Dutch Boy</v>
          </cell>
          <cell r="C294" t="str">
            <v>gal.</v>
          </cell>
          <cell r="D294">
            <v>287.7</v>
          </cell>
          <cell r="E294">
            <v>0</v>
          </cell>
        </row>
        <row r="295">
          <cell r="A295" t="str">
            <v>13.33a</v>
          </cell>
          <cell r="B295" t="str">
            <v>Tinting Color</v>
          </cell>
          <cell r="C295" t="str">
            <v>pint</v>
          </cell>
          <cell r="D295">
            <v>52.5</v>
          </cell>
          <cell r="E295">
            <v>0</v>
          </cell>
        </row>
        <row r="296">
          <cell r="A296">
            <v>13.33</v>
          </cell>
          <cell r="B296" t="str">
            <v>Tinting Color, Green, Sinclair</v>
          </cell>
          <cell r="C296" t="str">
            <v>pint</v>
          </cell>
          <cell r="D296">
            <v>52.5</v>
          </cell>
          <cell r="E296">
            <v>0</v>
          </cell>
        </row>
        <row r="297">
          <cell r="A297">
            <v>13.34</v>
          </cell>
          <cell r="B297" t="str">
            <v>Varnish, Dutch Boy</v>
          </cell>
          <cell r="C297" t="str">
            <v>gal.</v>
          </cell>
          <cell r="D297">
            <v>231</v>
          </cell>
          <cell r="E297">
            <v>0</v>
          </cell>
        </row>
        <row r="298">
          <cell r="A298">
            <v>13.35</v>
          </cell>
          <cell r="B298" t="str">
            <v>Varnish, Valspar</v>
          </cell>
          <cell r="C298" t="str">
            <v>gal.</v>
          </cell>
          <cell r="D298">
            <v>609</v>
          </cell>
          <cell r="E298">
            <v>0</v>
          </cell>
        </row>
        <row r="299">
          <cell r="A299">
            <v>13.36</v>
          </cell>
          <cell r="B299" t="str">
            <v>Wood Stain</v>
          </cell>
          <cell r="C299" t="str">
            <v>lit.</v>
          </cell>
          <cell r="D299">
            <v>57.75</v>
          </cell>
          <cell r="E299">
            <v>0</v>
          </cell>
        </row>
        <row r="300">
          <cell r="A300">
            <v>13.37</v>
          </cell>
          <cell r="B300" t="str">
            <v>Zinc Chromate, Dutch Boy</v>
          </cell>
          <cell r="C300" t="str">
            <v>gal.</v>
          </cell>
          <cell r="D300">
            <v>367.5</v>
          </cell>
          <cell r="E300">
            <v>0</v>
          </cell>
        </row>
        <row r="301">
          <cell r="A301">
            <v>14</v>
          </cell>
          <cell r="B301" t="str">
            <v>Pipe Fittings</v>
          </cell>
          <cell r="D301">
            <v>0</v>
          </cell>
          <cell r="E301">
            <v>0</v>
          </cell>
        </row>
        <row r="302">
          <cell r="A302">
            <v>14.01</v>
          </cell>
          <cell r="B302" t="str">
            <v>G.I. Check Valve, Horizontal, 1/2" dia.</v>
          </cell>
          <cell r="C302" t="str">
            <v>pc.</v>
          </cell>
          <cell r="D302">
            <v>262.5</v>
          </cell>
          <cell r="E302">
            <v>0</v>
          </cell>
        </row>
        <row r="303">
          <cell r="A303">
            <v>14.02</v>
          </cell>
          <cell r="B303" t="str">
            <v>G.I. Check Valve, Horizontal, 3/4" dia.</v>
          </cell>
          <cell r="C303" t="str">
            <v>pc.</v>
          </cell>
          <cell r="D303">
            <v>141.75</v>
          </cell>
          <cell r="E303">
            <v>0</v>
          </cell>
        </row>
        <row r="304">
          <cell r="A304">
            <v>14.03</v>
          </cell>
          <cell r="B304" t="str">
            <v>G.I. Check Valve, Horizontal,  1" dia.</v>
          </cell>
          <cell r="C304" t="str">
            <v>pc.</v>
          </cell>
          <cell r="D304">
            <v>198.1875</v>
          </cell>
          <cell r="E304">
            <v>0</v>
          </cell>
        </row>
        <row r="305">
          <cell r="A305">
            <v>14.04</v>
          </cell>
          <cell r="B305" t="str">
            <v>G.I. Check Valve, Horizontal, 1-1/2" dia.</v>
          </cell>
          <cell r="C305" t="str">
            <v>pc.</v>
          </cell>
          <cell r="D305">
            <v>323.40000000000003</v>
          </cell>
          <cell r="E305">
            <v>0</v>
          </cell>
        </row>
        <row r="306">
          <cell r="A306">
            <v>14.05</v>
          </cell>
          <cell r="B306" t="str">
            <v>G.I. Coupling, 1/2" dia.</v>
          </cell>
          <cell r="C306" t="str">
            <v>pc.</v>
          </cell>
          <cell r="D306">
            <v>10.5</v>
          </cell>
          <cell r="E306">
            <v>0</v>
          </cell>
        </row>
        <row r="307">
          <cell r="A307">
            <v>14.06</v>
          </cell>
          <cell r="B307" t="str">
            <v>G.I. Coupling, 3/4" dia.</v>
          </cell>
          <cell r="C307" t="str">
            <v>pc.</v>
          </cell>
          <cell r="D307">
            <v>13.65</v>
          </cell>
          <cell r="E307">
            <v>0</v>
          </cell>
        </row>
        <row r="308">
          <cell r="A308">
            <v>14.07</v>
          </cell>
          <cell r="B308" t="str">
            <v>G.I. Coupling,  1" dia.</v>
          </cell>
          <cell r="C308" t="str">
            <v>pc.</v>
          </cell>
          <cell r="D308">
            <v>24.150000000000002</v>
          </cell>
          <cell r="E308">
            <v>0</v>
          </cell>
        </row>
        <row r="309">
          <cell r="A309">
            <v>14.08</v>
          </cell>
          <cell r="B309" t="str">
            <v>G.I. Coupling, 1-1/2" dia.</v>
          </cell>
          <cell r="C309" t="str">
            <v>pc.</v>
          </cell>
          <cell r="D309">
            <v>38.661</v>
          </cell>
          <cell r="E309">
            <v>0</v>
          </cell>
        </row>
        <row r="310">
          <cell r="A310">
            <v>14.09</v>
          </cell>
          <cell r="B310" t="str">
            <v>G.I. Coupling,  2" dia.</v>
          </cell>
          <cell r="C310" t="str">
            <v>pc.</v>
          </cell>
          <cell r="D310">
            <v>63</v>
          </cell>
          <cell r="E310">
            <v>0</v>
          </cell>
        </row>
        <row r="311">
          <cell r="A311">
            <v>14.1</v>
          </cell>
          <cell r="B311" t="str">
            <v>G.I. Coupling,  3" dia.</v>
          </cell>
          <cell r="C311" t="str">
            <v>pc.</v>
          </cell>
          <cell r="D311">
            <v>138.6</v>
          </cell>
          <cell r="E311">
            <v>0</v>
          </cell>
        </row>
        <row r="312">
          <cell r="A312">
            <v>14.11</v>
          </cell>
          <cell r="B312" t="str">
            <v>G.I. Cross Tee, 1/2" dia.</v>
          </cell>
          <cell r="C312" t="str">
            <v>pc.</v>
          </cell>
          <cell r="D312">
            <v>52.5</v>
          </cell>
          <cell r="E312">
            <v>0</v>
          </cell>
        </row>
        <row r="313">
          <cell r="A313">
            <v>14.12</v>
          </cell>
          <cell r="B313" t="str">
            <v>G.I. Cross Tee, 3/4" dia.</v>
          </cell>
          <cell r="C313" t="str">
            <v>pc.</v>
          </cell>
          <cell r="D313">
            <v>66.15</v>
          </cell>
          <cell r="E313">
            <v>0</v>
          </cell>
        </row>
        <row r="314">
          <cell r="A314">
            <v>14.13</v>
          </cell>
          <cell r="B314" t="str">
            <v>G.I. Cross Tee,  1" dia.</v>
          </cell>
          <cell r="C314" t="str">
            <v>pc.</v>
          </cell>
          <cell r="D314">
            <v>89.25</v>
          </cell>
          <cell r="E314">
            <v>0</v>
          </cell>
        </row>
        <row r="315">
          <cell r="A315">
            <v>14.14</v>
          </cell>
          <cell r="B315" t="str">
            <v>G.I. Cross Tee, 1-1/2" dia.</v>
          </cell>
          <cell r="C315" t="str">
            <v>pc.</v>
          </cell>
          <cell r="D315">
            <v>182.70000000000002</v>
          </cell>
          <cell r="E315">
            <v>0</v>
          </cell>
        </row>
        <row r="316">
          <cell r="A316">
            <v>14.15</v>
          </cell>
          <cell r="B316" t="str">
            <v>G.I. Cross Tee,  2" dia.</v>
          </cell>
          <cell r="C316" t="str">
            <v>pc.</v>
          </cell>
          <cell r="D316">
            <v>242.55</v>
          </cell>
          <cell r="E316">
            <v>0</v>
          </cell>
        </row>
        <row r="317">
          <cell r="A317">
            <v>14.16</v>
          </cell>
          <cell r="B317" t="str">
            <v>G.I. Cross Tee,  3" dia.</v>
          </cell>
          <cell r="C317" t="str">
            <v>pc.</v>
          </cell>
          <cell r="D317">
            <v>577.5</v>
          </cell>
          <cell r="E317">
            <v>0</v>
          </cell>
        </row>
        <row r="318">
          <cell r="A318">
            <v>14.17</v>
          </cell>
          <cell r="B318" t="str">
            <v>G.I. Elbow, 45 Deg., 1/2" dia.</v>
          </cell>
          <cell r="C318" t="str">
            <v>pc.</v>
          </cell>
          <cell r="D318">
            <v>15.75</v>
          </cell>
          <cell r="E318">
            <v>0</v>
          </cell>
        </row>
        <row r="319">
          <cell r="A319">
            <v>14.18</v>
          </cell>
          <cell r="B319" t="str">
            <v>G.I. Elbow, 45 Deg., 3/4" dia.</v>
          </cell>
          <cell r="C319" t="str">
            <v>pc.</v>
          </cell>
          <cell r="D319">
            <v>18.900000000000002</v>
          </cell>
          <cell r="E319">
            <v>0</v>
          </cell>
        </row>
        <row r="320">
          <cell r="A320">
            <v>14.19</v>
          </cell>
          <cell r="B320" t="str">
            <v>G.I. Elbow, 45 Deg.,  1" dia.</v>
          </cell>
          <cell r="C320" t="str">
            <v>pc.</v>
          </cell>
          <cell r="D320">
            <v>31.5</v>
          </cell>
          <cell r="E320">
            <v>0</v>
          </cell>
        </row>
        <row r="321">
          <cell r="A321">
            <v>14.2</v>
          </cell>
          <cell r="B321" t="str">
            <v>G.I. Elbow, 45 Deg., 1-1/2" dia.</v>
          </cell>
          <cell r="C321" t="str">
            <v>pc.</v>
          </cell>
          <cell r="D321">
            <v>60.900000000000006</v>
          </cell>
          <cell r="E321">
            <v>0</v>
          </cell>
        </row>
        <row r="322">
          <cell r="A322">
            <v>14.21</v>
          </cell>
          <cell r="B322" t="str">
            <v>G.I. Elbow, 45 Deg.,  2" dia.</v>
          </cell>
          <cell r="C322" t="str">
            <v>pc.</v>
          </cell>
          <cell r="D322">
            <v>89.25</v>
          </cell>
          <cell r="E322">
            <v>0</v>
          </cell>
        </row>
        <row r="323">
          <cell r="A323">
            <v>14.22</v>
          </cell>
          <cell r="B323" t="str">
            <v>G.I. Elbow, 45 Deg.,  3" dia.</v>
          </cell>
          <cell r="C323" t="str">
            <v>pc.</v>
          </cell>
          <cell r="D323">
            <v>252</v>
          </cell>
          <cell r="E323">
            <v>0</v>
          </cell>
        </row>
        <row r="324">
          <cell r="A324">
            <v>14.23</v>
          </cell>
          <cell r="B324" t="str">
            <v>G.I. Elbow, 90 Deg., 1/2" dia.</v>
          </cell>
          <cell r="C324" t="str">
            <v>pc.</v>
          </cell>
          <cell r="D324">
            <v>11.55</v>
          </cell>
          <cell r="E324">
            <v>0</v>
          </cell>
        </row>
        <row r="325">
          <cell r="A325">
            <v>14.24</v>
          </cell>
          <cell r="B325" t="str">
            <v>G.I. Elbow, 90 Deg., 3/4" dia.</v>
          </cell>
          <cell r="C325" t="str">
            <v>pc.</v>
          </cell>
          <cell r="D325">
            <v>18.900000000000002</v>
          </cell>
          <cell r="E325">
            <v>0</v>
          </cell>
        </row>
        <row r="326">
          <cell r="A326">
            <v>14.25</v>
          </cell>
          <cell r="B326" t="str">
            <v>G.I. Elbow, 90 Deg.,  1" dia.</v>
          </cell>
          <cell r="C326" t="str">
            <v>pc.</v>
          </cell>
          <cell r="D326">
            <v>28.35</v>
          </cell>
          <cell r="E326">
            <v>0</v>
          </cell>
        </row>
        <row r="327">
          <cell r="A327">
            <v>14.26</v>
          </cell>
          <cell r="B327" t="str">
            <v>G.I. Elbow, 90 Deg., 1-1/2" dia.</v>
          </cell>
          <cell r="C327" t="str">
            <v>pc.</v>
          </cell>
          <cell r="D327">
            <v>52.5</v>
          </cell>
          <cell r="E327">
            <v>0</v>
          </cell>
        </row>
        <row r="328">
          <cell r="A328">
            <v>14.27</v>
          </cell>
          <cell r="B328" t="str">
            <v>G.I. Elbow, 90 Deg.,  2" dia.</v>
          </cell>
          <cell r="C328" t="str">
            <v>pc.</v>
          </cell>
          <cell r="D328">
            <v>78.75</v>
          </cell>
          <cell r="E328">
            <v>0</v>
          </cell>
        </row>
        <row r="329">
          <cell r="A329">
            <v>14.28</v>
          </cell>
          <cell r="B329" t="str">
            <v>G.I. Elbow, 90 Deg.,  3" dia.</v>
          </cell>
          <cell r="C329" t="str">
            <v>pc.</v>
          </cell>
          <cell r="D329">
            <v>210</v>
          </cell>
          <cell r="E329">
            <v>0</v>
          </cell>
        </row>
        <row r="330">
          <cell r="A330">
            <v>14.29</v>
          </cell>
          <cell r="B330" t="str">
            <v>G.I. Gate Valve, 1/2" dia.</v>
          </cell>
          <cell r="C330" t="str">
            <v>pc.</v>
          </cell>
          <cell r="D330">
            <v>99.75</v>
          </cell>
          <cell r="E330">
            <v>0</v>
          </cell>
        </row>
        <row r="331">
          <cell r="A331">
            <v>14.3</v>
          </cell>
          <cell r="B331" t="str">
            <v>G.I. Gate Valve, 3/4" dia.</v>
          </cell>
          <cell r="C331" t="str">
            <v>pc.</v>
          </cell>
          <cell r="D331">
            <v>136.5</v>
          </cell>
          <cell r="E331">
            <v>0</v>
          </cell>
        </row>
        <row r="332">
          <cell r="A332">
            <v>14.31</v>
          </cell>
          <cell r="B332" t="str">
            <v>G.I. Gate Valve,  1" dia.</v>
          </cell>
          <cell r="C332" t="str">
            <v>pc.</v>
          </cell>
          <cell r="D332">
            <v>136.5</v>
          </cell>
          <cell r="E332">
            <v>0</v>
          </cell>
        </row>
        <row r="333">
          <cell r="A333">
            <v>14.32</v>
          </cell>
          <cell r="B333" t="str">
            <v>G.I. Gate Valve, 1-1/2" dia.</v>
          </cell>
          <cell r="C333" t="str">
            <v>pc.</v>
          </cell>
          <cell r="D333">
            <v>319.2</v>
          </cell>
          <cell r="E333">
            <v>0</v>
          </cell>
        </row>
        <row r="334">
          <cell r="A334">
            <v>14.33</v>
          </cell>
          <cell r="B334" t="str">
            <v>G.I. Gate Valve,  2" dia.</v>
          </cell>
          <cell r="C334" t="str">
            <v>pc.</v>
          </cell>
          <cell r="D334">
            <v>472.5</v>
          </cell>
          <cell r="E334">
            <v>0</v>
          </cell>
        </row>
        <row r="335">
          <cell r="A335">
            <v>14.34</v>
          </cell>
          <cell r="B335" t="str">
            <v>G.I. Plug, 1/2" dia.</v>
          </cell>
          <cell r="C335" t="str">
            <v>pc.</v>
          </cell>
          <cell r="D335">
            <v>10.5</v>
          </cell>
          <cell r="E335">
            <v>0</v>
          </cell>
        </row>
        <row r="336">
          <cell r="A336">
            <v>14.35</v>
          </cell>
          <cell r="B336" t="str">
            <v>G.I. Plug, 3/4" dia.</v>
          </cell>
          <cell r="C336" t="str">
            <v>pc.</v>
          </cell>
          <cell r="D336">
            <v>12.600000000000001</v>
          </cell>
          <cell r="E336">
            <v>0</v>
          </cell>
        </row>
        <row r="337">
          <cell r="A337">
            <v>14.36</v>
          </cell>
          <cell r="B337" t="str">
            <v>G.I. Plug,  1" dia.</v>
          </cell>
          <cell r="C337" t="str">
            <v>pc.</v>
          </cell>
          <cell r="D337">
            <v>15.75</v>
          </cell>
          <cell r="E337">
            <v>0</v>
          </cell>
        </row>
        <row r="338">
          <cell r="A338">
            <v>14.37</v>
          </cell>
          <cell r="B338" t="str">
            <v>G.I. Plug, 1-1/2" dia.</v>
          </cell>
          <cell r="C338" t="str">
            <v>pc.</v>
          </cell>
          <cell r="D338">
            <v>27.3</v>
          </cell>
          <cell r="E338">
            <v>0</v>
          </cell>
        </row>
        <row r="339">
          <cell r="A339">
            <v>14.38</v>
          </cell>
          <cell r="B339" t="str">
            <v>G.I. Pipe 1/2" dia.</v>
          </cell>
          <cell r="C339" t="str">
            <v>pc.</v>
          </cell>
          <cell r="D339">
            <v>210</v>
          </cell>
          <cell r="E339">
            <v>0</v>
          </cell>
        </row>
        <row r="340">
          <cell r="A340">
            <v>14.39</v>
          </cell>
          <cell r="B340" t="str">
            <v>Auxiliary Valve</v>
          </cell>
          <cell r="C340" t="str">
            <v>pc.</v>
          </cell>
          <cell r="D340">
            <v>147</v>
          </cell>
          <cell r="E340">
            <v>0</v>
          </cell>
        </row>
        <row r="341">
          <cell r="A341">
            <v>14.4</v>
          </cell>
          <cell r="B341" t="str">
            <v>Niple 2" long</v>
          </cell>
          <cell r="C341" t="str">
            <v>pc.</v>
          </cell>
          <cell r="D341">
            <v>7.3500000000000005</v>
          </cell>
          <cell r="E341">
            <v>0</v>
          </cell>
        </row>
        <row r="342">
          <cell r="A342">
            <v>14.41</v>
          </cell>
          <cell r="B342" t="str">
            <v>Teflon</v>
          </cell>
          <cell r="C342" t="str">
            <v>pc.</v>
          </cell>
          <cell r="D342">
            <v>10.5</v>
          </cell>
          <cell r="E342">
            <v>0</v>
          </cell>
        </row>
        <row r="343">
          <cell r="A343">
            <v>14.42</v>
          </cell>
          <cell r="B343" t="str">
            <v>Flexible Pipe</v>
          </cell>
          <cell r="C343" t="str">
            <v>pc.</v>
          </cell>
          <cell r="D343">
            <v>78.75</v>
          </cell>
          <cell r="E343">
            <v>0</v>
          </cell>
        </row>
        <row r="344">
          <cell r="A344">
            <v>15</v>
          </cell>
          <cell r="B344" t="str">
            <v>Plumbing/Sanitary</v>
          </cell>
          <cell r="D344">
            <v>0</v>
          </cell>
          <cell r="E344">
            <v>0</v>
          </cell>
        </row>
        <row r="345">
          <cell r="A345">
            <v>15.01</v>
          </cell>
          <cell r="B345" t="str">
            <v>PVC Tee 2" dia.</v>
          </cell>
          <cell r="C345" t="str">
            <v>pc.</v>
          </cell>
          <cell r="D345">
            <v>15.75</v>
          </cell>
          <cell r="E345">
            <v>0</v>
          </cell>
        </row>
        <row r="346">
          <cell r="A346">
            <v>15.02</v>
          </cell>
          <cell r="B346" t="str">
            <v>PVC Tee 3" dia.</v>
          </cell>
          <cell r="C346" t="str">
            <v>pc.</v>
          </cell>
          <cell r="D346">
            <v>21</v>
          </cell>
          <cell r="E346">
            <v>0</v>
          </cell>
        </row>
        <row r="347">
          <cell r="A347">
            <v>15.03</v>
          </cell>
          <cell r="B347" t="str">
            <v>PVC Tee 4" dia.</v>
          </cell>
          <cell r="C347" t="str">
            <v>pc.</v>
          </cell>
          <cell r="D347">
            <v>26.25</v>
          </cell>
          <cell r="E347">
            <v>0</v>
          </cell>
        </row>
        <row r="348">
          <cell r="A348">
            <v>15.04</v>
          </cell>
          <cell r="B348" t="str">
            <v>PVC Tee 2"x2" dia.</v>
          </cell>
          <cell r="C348" t="str">
            <v>pc.</v>
          </cell>
          <cell r="D348">
            <v>26.25</v>
          </cell>
          <cell r="E348">
            <v>0</v>
          </cell>
        </row>
        <row r="349">
          <cell r="A349">
            <v>15.05</v>
          </cell>
          <cell r="B349" t="str">
            <v>PVC Tee 3"x2" dia.</v>
          </cell>
          <cell r="C349" t="str">
            <v>pc.</v>
          </cell>
          <cell r="D349">
            <v>31.5</v>
          </cell>
          <cell r="E349">
            <v>0</v>
          </cell>
        </row>
        <row r="350">
          <cell r="A350">
            <v>15.06</v>
          </cell>
          <cell r="B350" t="str">
            <v>PVC Tee 4"x3" dia.</v>
          </cell>
          <cell r="C350" t="str">
            <v>pc.</v>
          </cell>
          <cell r="D350">
            <v>37.800000000000004</v>
          </cell>
          <cell r="E350">
            <v>0</v>
          </cell>
        </row>
        <row r="351">
          <cell r="A351" t="str">
            <v>15.06a</v>
          </cell>
          <cell r="B351" t="str">
            <v>PVC Tee 4"x4" dia.</v>
          </cell>
          <cell r="C351" t="str">
            <v>pc.</v>
          </cell>
          <cell r="D351">
            <v>42</v>
          </cell>
          <cell r="E351">
            <v>0</v>
          </cell>
        </row>
        <row r="352">
          <cell r="A352">
            <v>15.07</v>
          </cell>
          <cell r="B352" t="str">
            <v>PVC Pipe 2" dia.</v>
          </cell>
          <cell r="C352" t="str">
            <v>pc.</v>
          </cell>
          <cell r="D352">
            <v>126</v>
          </cell>
          <cell r="E352">
            <v>0</v>
          </cell>
        </row>
        <row r="353">
          <cell r="A353">
            <v>15.08</v>
          </cell>
          <cell r="B353" t="str">
            <v>PVC Pipe 3" dia.</v>
          </cell>
          <cell r="C353" t="str">
            <v>pc.</v>
          </cell>
          <cell r="D353">
            <v>147</v>
          </cell>
          <cell r="E353">
            <v>0</v>
          </cell>
        </row>
        <row r="354">
          <cell r="A354">
            <v>15.09</v>
          </cell>
          <cell r="B354" t="str">
            <v>PVC Pipe 4" dia.</v>
          </cell>
          <cell r="C354" t="str">
            <v>pc.</v>
          </cell>
          <cell r="D354">
            <v>168</v>
          </cell>
          <cell r="E354">
            <v>0</v>
          </cell>
        </row>
        <row r="355">
          <cell r="A355">
            <v>15.1</v>
          </cell>
          <cell r="B355" t="str">
            <v>PVC Wye 2"x2" dia.</v>
          </cell>
          <cell r="C355" t="str">
            <v>pc.</v>
          </cell>
          <cell r="D355">
            <v>21</v>
          </cell>
          <cell r="E355">
            <v>0</v>
          </cell>
        </row>
        <row r="356">
          <cell r="A356">
            <v>15.11</v>
          </cell>
          <cell r="B356" t="str">
            <v>PVC Wye 3"x2" dia.</v>
          </cell>
          <cell r="C356" t="str">
            <v>pc.</v>
          </cell>
          <cell r="D356">
            <v>26.25</v>
          </cell>
          <cell r="E356">
            <v>0</v>
          </cell>
        </row>
        <row r="357">
          <cell r="A357">
            <v>15.12</v>
          </cell>
          <cell r="B357" t="str">
            <v>PVC Wye 3"x3" dia.</v>
          </cell>
          <cell r="C357" t="str">
            <v>pc.</v>
          </cell>
          <cell r="D357">
            <v>29.400000000000002</v>
          </cell>
          <cell r="E357">
            <v>0</v>
          </cell>
        </row>
        <row r="358">
          <cell r="A358">
            <v>15.13</v>
          </cell>
          <cell r="B358" t="str">
            <v>PVC Wye 4"x3" dia.</v>
          </cell>
          <cell r="C358" t="str">
            <v>pc.</v>
          </cell>
          <cell r="D358">
            <v>33.6</v>
          </cell>
          <cell r="E358">
            <v>0</v>
          </cell>
        </row>
        <row r="359">
          <cell r="A359">
            <v>15.14</v>
          </cell>
          <cell r="B359" t="str">
            <v>PVC Elbow 2" dia.</v>
          </cell>
          <cell r="C359" t="str">
            <v>pc.</v>
          </cell>
          <cell r="D359">
            <v>15.75</v>
          </cell>
          <cell r="E359">
            <v>0</v>
          </cell>
        </row>
        <row r="360">
          <cell r="A360">
            <v>15.15</v>
          </cell>
          <cell r="B360" t="str">
            <v>PVC Elbow 3" dia.</v>
          </cell>
          <cell r="C360" t="str">
            <v>pc.</v>
          </cell>
          <cell r="D360">
            <v>21</v>
          </cell>
          <cell r="E360">
            <v>0</v>
          </cell>
        </row>
        <row r="361">
          <cell r="A361">
            <v>15.16</v>
          </cell>
          <cell r="B361" t="str">
            <v>PVC Elbow 4" dia.</v>
          </cell>
          <cell r="C361" t="str">
            <v>pc.</v>
          </cell>
          <cell r="D361">
            <v>24.150000000000002</v>
          </cell>
          <cell r="E361">
            <v>0</v>
          </cell>
        </row>
        <row r="362">
          <cell r="A362">
            <v>15.17</v>
          </cell>
          <cell r="B362" t="str">
            <v>PVC Elbow 2"x2" dia.</v>
          </cell>
          <cell r="C362" t="str">
            <v>pc.</v>
          </cell>
          <cell r="D362">
            <v>15.75</v>
          </cell>
          <cell r="E362">
            <v>0</v>
          </cell>
        </row>
        <row r="363">
          <cell r="A363">
            <v>15.18</v>
          </cell>
          <cell r="B363" t="str">
            <v>PVC Elbow 3"x2" dia.</v>
          </cell>
          <cell r="C363" t="str">
            <v>pc.</v>
          </cell>
          <cell r="D363">
            <v>18.900000000000002</v>
          </cell>
          <cell r="E363">
            <v>0</v>
          </cell>
        </row>
        <row r="364">
          <cell r="A364">
            <v>15.19</v>
          </cell>
          <cell r="B364" t="str">
            <v>PVC Elbow 3"x3" dia.</v>
          </cell>
          <cell r="C364" t="str">
            <v>pc.</v>
          </cell>
          <cell r="D364">
            <v>22.05</v>
          </cell>
          <cell r="E364">
            <v>0</v>
          </cell>
        </row>
        <row r="365">
          <cell r="A365">
            <v>15.2</v>
          </cell>
          <cell r="B365" t="str">
            <v>PVC Elbow 4"x3" dia.</v>
          </cell>
          <cell r="C365" t="str">
            <v>pc.</v>
          </cell>
          <cell r="D365">
            <v>24.150000000000002</v>
          </cell>
          <cell r="E365">
            <v>0</v>
          </cell>
        </row>
        <row r="366">
          <cell r="A366">
            <v>15.21</v>
          </cell>
          <cell r="B366" t="str">
            <v>PVC Elbow 4"x4" dia.</v>
          </cell>
          <cell r="C366" t="str">
            <v>pc.</v>
          </cell>
          <cell r="D366">
            <v>26.25</v>
          </cell>
          <cell r="E366">
            <v>0</v>
          </cell>
        </row>
        <row r="367">
          <cell r="A367">
            <v>15.22</v>
          </cell>
          <cell r="B367" t="str">
            <v>PVC End Cap 2" dia.</v>
          </cell>
          <cell r="C367" t="str">
            <v>pc.</v>
          </cell>
          <cell r="D367">
            <v>21</v>
          </cell>
          <cell r="E367">
            <v>0</v>
          </cell>
        </row>
        <row r="368">
          <cell r="A368">
            <v>15.23</v>
          </cell>
          <cell r="B368" t="str">
            <v>PVC End Cap 3" dia.</v>
          </cell>
          <cell r="C368" t="str">
            <v>pc.</v>
          </cell>
          <cell r="D368">
            <v>26.25</v>
          </cell>
          <cell r="E368">
            <v>0</v>
          </cell>
        </row>
        <row r="369">
          <cell r="A369">
            <v>15.24</v>
          </cell>
          <cell r="B369" t="str">
            <v>PVC End Cap 4" dia.</v>
          </cell>
          <cell r="C369" t="str">
            <v>pc.</v>
          </cell>
          <cell r="D369">
            <v>31.5</v>
          </cell>
          <cell r="E369">
            <v>0</v>
          </cell>
        </row>
        <row r="370">
          <cell r="A370">
            <v>16</v>
          </cell>
          <cell r="B370" t="str">
            <v>Plumbing Fixtures</v>
          </cell>
          <cell r="D370">
            <v>0</v>
          </cell>
          <cell r="E370">
            <v>0</v>
          </cell>
        </row>
        <row r="371">
          <cell r="A371">
            <v>16.01</v>
          </cell>
          <cell r="B371" t="str">
            <v>PVC Schedule 40, 15 mm dia.</v>
          </cell>
          <cell r="C371" t="str">
            <v>pc.</v>
          </cell>
          <cell r="D371">
            <v>47.25</v>
          </cell>
          <cell r="E371">
            <v>0</v>
          </cell>
        </row>
        <row r="372">
          <cell r="A372">
            <v>16.02</v>
          </cell>
          <cell r="B372" t="str">
            <v>PVC Pipe Tubing, 6 m x 20 mm dia.</v>
          </cell>
          <cell r="C372" t="str">
            <v>pc.</v>
          </cell>
          <cell r="D372">
            <v>47.25</v>
          </cell>
          <cell r="E372">
            <v>0</v>
          </cell>
        </row>
        <row r="373">
          <cell r="A373">
            <v>16.03</v>
          </cell>
          <cell r="B373" t="str">
            <v>PVC Pipe Tubing, Standard, 6 m x 50 mm dia.</v>
          </cell>
          <cell r="C373" t="str">
            <v>pc.</v>
          </cell>
          <cell r="D373">
            <v>126</v>
          </cell>
          <cell r="E373">
            <v>0</v>
          </cell>
        </row>
        <row r="374">
          <cell r="A374">
            <v>16.04</v>
          </cell>
          <cell r="B374" t="str">
            <v>PVC Pipe Tubing, Standard, 6 m x 75 mm dia.</v>
          </cell>
          <cell r="C374" t="str">
            <v>pc.</v>
          </cell>
          <cell r="D374">
            <v>168</v>
          </cell>
          <cell r="E374">
            <v>0</v>
          </cell>
        </row>
        <row r="375">
          <cell r="A375">
            <v>16.05</v>
          </cell>
          <cell r="B375" t="str">
            <v>PVC Wye, 75 mm dia.</v>
          </cell>
          <cell r="C375" t="str">
            <v>pc.</v>
          </cell>
          <cell r="D375">
            <v>27.3</v>
          </cell>
          <cell r="E375">
            <v>0</v>
          </cell>
        </row>
        <row r="376">
          <cell r="A376">
            <v>16.06</v>
          </cell>
          <cell r="B376" t="str">
            <v>PVC Wye, 3" x 2"</v>
          </cell>
          <cell r="C376" t="str">
            <v>pc.</v>
          </cell>
          <cell r="D376">
            <v>27.3</v>
          </cell>
          <cell r="E376">
            <v>0</v>
          </cell>
        </row>
        <row r="377">
          <cell r="A377">
            <v>16.07</v>
          </cell>
          <cell r="B377" t="str">
            <v>PVC Elbow 1/4" Bend</v>
          </cell>
          <cell r="C377" t="str">
            <v>pc.</v>
          </cell>
          <cell r="D377">
            <v>12.600000000000001</v>
          </cell>
          <cell r="E377">
            <v>0</v>
          </cell>
        </row>
        <row r="378">
          <cell r="A378">
            <v>16.08</v>
          </cell>
          <cell r="B378" t="str">
            <v>PVC Cross Tee, 20 mm dia.</v>
          </cell>
          <cell r="C378" t="str">
            <v>pc.</v>
          </cell>
          <cell r="D378">
            <v>18.900000000000002</v>
          </cell>
          <cell r="E378">
            <v>0</v>
          </cell>
        </row>
        <row r="379">
          <cell r="A379">
            <v>16.09</v>
          </cell>
          <cell r="B379" t="str">
            <v>PVC Cross Tee, 50 mm dia.</v>
          </cell>
          <cell r="C379" t="str">
            <v>pc.</v>
          </cell>
          <cell r="D379">
            <v>18.900000000000002</v>
          </cell>
          <cell r="E379">
            <v>0</v>
          </cell>
        </row>
        <row r="380">
          <cell r="A380">
            <v>16.1</v>
          </cell>
          <cell r="B380" t="str">
            <v>Solvent Cement</v>
          </cell>
          <cell r="C380" t="str">
            <v>qts.</v>
          </cell>
          <cell r="D380">
            <v>199.5</v>
          </cell>
          <cell r="E380">
            <v>0</v>
          </cell>
        </row>
        <row r="381">
          <cell r="A381">
            <v>16.11</v>
          </cell>
          <cell r="B381" t="str">
            <v>Water Closet</v>
          </cell>
          <cell r="C381" t="str">
            <v>pc.</v>
          </cell>
          <cell r="D381">
            <v>2625</v>
          </cell>
          <cell r="E381">
            <v>0</v>
          </cell>
        </row>
        <row r="382">
          <cell r="A382">
            <v>16.12</v>
          </cell>
          <cell r="B382" t="str">
            <v>Paper Holder</v>
          </cell>
          <cell r="C382" t="str">
            <v>pc.</v>
          </cell>
          <cell r="D382">
            <v>210</v>
          </cell>
          <cell r="E382">
            <v>0</v>
          </cell>
        </row>
        <row r="383">
          <cell r="A383">
            <v>16.13</v>
          </cell>
          <cell r="B383" t="str">
            <v>Shower Head</v>
          </cell>
          <cell r="C383" t="str">
            <v>pc.</v>
          </cell>
          <cell r="D383">
            <v>78.75</v>
          </cell>
          <cell r="E383">
            <v>0</v>
          </cell>
        </row>
        <row r="384">
          <cell r="A384">
            <v>16.14</v>
          </cell>
          <cell r="B384" t="str">
            <v>Shower Valve</v>
          </cell>
          <cell r="C384" t="str">
            <v>pc.</v>
          </cell>
          <cell r="D384">
            <v>210</v>
          </cell>
          <cell r="E384">
            <v>0</v>
          </cell>
        </row>
        <row r="385">
          <cell r="A385">
            <v>16.15</v>
          </cell>
          <cell r="B385" t="str">
            <v>Floor Drain 4" x 4"</v>
          </cell>
          <cell r="C385" t="str">
            <v>pc.</v>
          </cell>
          <cell r="D385">
            <v>26.25</v>
          </cell>
          <cell r="E385">
            <v>0</v>
          </cell>
        </row>
        <row r="386">
          <cell r="A386">
            <v>16.16</v>
          </cell>
          <cell r="B386" t="str">
            <v>Soap Holder</v>
          </cell>
          <cell r="C386" t="str">
            <v>pc.</v>
          </cell>
          <cell r="D386">
            <v>210</v>
          </cell>
          <cell r="E386">
            <v>0</v>
          </cell>
        </row>
        <row r="387">
          <cell r="A387">
            <v>16.17</v>
          </cell>
          <cell r="B387" t="str">
            <v>Lavatory</v>
          </cell>
          <cell r="C387" t="str">
            <v>set</v>
          </cell>
          <cell r="D387">
            <v>945</v>
          </cell>
          <cell r="E387">
            <v>0</v>
          </cell>
        </row>
        <row r="388">
          <cell r="A388">
            <v>16.18</v>
          </cell>
          <cell r="B388" t="str">
            <v>Installation of Sanitary Fixtures and Works</v>
          </cell>
          <cell r="C388" t="str">
            <v>lot</v>
          </cell>
          <cell r="D388">
            <v>0</v>
          </cell>
          <cell r="E388">
            <v>1442</v>
          </cell>
        </row>
        <row r="389">
          <cell r="A389">
            <v>16.19</v>
          </cell>
          <cell r="B389" t="str">
            <v>Installation of Plumbing Fixtures and Works</v>
          </cell>
          <cell r="C389" t="str">
            <v>lot</v>
          </cell>
          <cell r="D389">
            <v>0</v>
          </cell>
          <cell r="E389">
            <v>175.1</v>
          </cell>
        </row>
        <row r="390">
          <cell r="A390">
            <v>17</v>
          </cell>
          <cell r="B390" t="str">
            <v>Reinforcing Steel</v>
          </cell>
          <cell r="D390">
            <v>0</v>
          </cell>
          <cell r="E390">
            <v>0</v>
          </cell>
        </row>
        <row r="391">
          <cell r="A391" t="str">
            <v>17a</v>
          </cell>
          <cell r="B391" t="str">
            <v>Fabrication &amp; Installation of Reinforcing Bars</v>
          </cell>
          <cell r="C391" t="str">
            <v>kg.</v>
          </cell>
          <cell r="D391">
            <v>0</v>
          </cell>
          <cell r="E391">
            <v>4.12</v>
          </cell>
        </row>
        <row r="392">
          <cell r="A392">
            <v>17.01</v>
          </cell>
          <cell r="B392" t="str">
            <v>Reinforcing Steel, Int. Def. Grade 275, 10mm x 6m</v>
          </cell>
          <cell r="C392" t="str">
            <v>pc.</v>
          </cell>
          <cell r="D392">
            <v>43.050000000000004</v>
          </cell>
          <cell r="E392">
            <v>0</v>
          </cell>
        </row>
        <row r="393">
          <cell r="A393">
            <v>17.02</v>
          </cell>
          <cell r="B393" t="str">
            <v>Reinforcing Steel, Int. Def. Grade 275, 12mm x 6m</v>
          </cell>
          <cell r="C393" t="str">
            <v>pc.</v>
          </cell>
          <cell r="D393">
            <v>78.75</v>
          </cell>
          <cell r="E393">
            <v>0</v>
          </cell>
        </row>
        <row r="394">
          <cell r="A394">
            <v>17.03</v>
          </cell>
          <cell r="B394" t="str">
            <v>Reinforcing Steel, Int. Def. Grade 275, 16mm x 6m</v>
          </cell>
          <cell r="C394" t="str">
            <v>pc.</v>
          </cell>
          <cell r="D394">
            <v>131.25</v>
          </cell>
          <cell r="E394">
            <v>0</v>
          </cell>
        </row>
        <row r="395">
          <cell r="A395">
            <v>17.04</v>
          </cell>
          <cell r="B395" t="str">
            <v>Reinforcing Steel, Int. Def. Grade 275, 20mm x 6m</v>
          </cell>
          <cell r="C395" t="str">
            <v>pc.</v>
          </cell>
          <cell r="D395">
            <v>204.75</v>
          </cell>
          <cell r="E395">
            <v>0</v>
          </cell>
        </row>
        <row r="396">
          <cell r="A396">
            <v>17.05</v>
          </cell>
          <cell r="B396" t="str">
            <v>Reinforcing Steel, Int. Def. Grade 275, 25mm x 6m</v>
          </cell>
          <cell r="C396" t="str">
            <v>pc.</v>
          </cell>
          <cell r="D396">
            <v>323.40000000000003</v>
          </cell>
          <cell r="E396">
            <v>0</v>
          </cell>
        </row>
        <row r="397">
          <cell r="A397">
            <v>17.06</v>
          </cell>
          <cell r="B397" t="str">
            <v>Reinforcing Steel, Plain Grade 230, 12mm x 6m</v>
          </cell>
          <cell r="C397" t="str">
            <v>pc.</v>
          </cell>
          <cell r="D397">
            <v>99.75</v>
          </cell>
          <cell r="E397">
            <v>0</v>
          </cell>
        </row>
        <row r="398">
          <cell r="A398">
            <v>17.07</v>
          </cell>
          <cell r="B398" t="str">
            <v>Reinforcing Steel, Plain Grade 230, 16mm x 6m</v>
          </cell>
          <cell r="C398" t="str">
            <v>pc.</v>
          </cell>
          <cell r="D398">
            <v>165.9</v>
          </cell>
          <cell r="E398">
            <v>0</v>
          </cell>
        </row>
        <row r="399">
          <cell r="A399">
            <v>17.08</v>
          </cell>
          <cell r="B399" t="str">
            <v>Reinforcing Steel, Plain Grade 230, 20mm x 6m</v>
          </cell>
          <cell r="C399" t="str">
            <v>pc.</v>
          </cell>
          <cell r="D399">
            <v>243.60000000000002</v>
          </cell>
          <cell r="E399">
            <v>0</v>
          </cell>
        </row>
        <row r="400">
          <cell r="A400">
            <v>17.09</v>
          </cell>
          <cell r="B400" t="str">
            <v>Reinforcing Steel, Plain Grade 230, 25mm x 6m</v>
          </cell>
          <cell r="C400" t="str">
            <v>pc.</v>
          </cell>
          <cell r="D400">
            <v>385.35</v>
          </cell>
          <cell r="E400">
            <v>0</v>
          </cell>
        </row>
        <row r="401">
          <cell r="A401">
            <v>17.1</v>
          </cell>
          <cell r="B401" t="str">
            <v>Reinforcing Steel, Struc. Def. Grade 230, 10mm x 6m</v>
          </cell>
          <cell r="C401" t="str">
            <v>pc.</v>
          </cell>
          <cell r="D401">
            <v>51.45</v>
          </cell>
          <cell r="E401">
            <v>0</v>
          </cell>
        </row>
        <row r="402">
          <cell r="A402">
            <v>17.11</v>
          </cell>
          <cell r="B402" t="str">
            <v>Reinforcing Steel, Struc. Def. Grade 230, 12mm x 6m</v>
          </cell>
          <cell r="C402" t="str">
            <v>pc.</v>
          </cell>
          <cell r="D402">
            <v>63</v>
          </cell>
          <cell r="E402">
            <v>0</v>
          </cell>
        </row>
        <row r="403">
          <cell r="A403">
            <v>17.12</v>
          </cell>
          <cell r="B403" t="str">
            <v>Reinforcing Steel, Struc. Def. Grade 230, 16mm x 6m</v>
          </cell>
          <cell r="C403" t="str">
            <v>pc.</v>
          </cell>
          <cell r="D403">
            <v>103.95</v>
          </cell>
          <cell r="E403">
            <v>0</v>
          </cell>
        </row>
        <row r="404">
          <cell r="A404">
            <v>17.13</v>
          </cell>
          <cell r="B404" t="str">
            <v>Reinforcing Steel, Struc. Def. Grade 230, 20mm x 6m</v>
          </cell>
          <cell r="C404" t="str">
            <v>pc.</v>
          </cell>
          <cell r="D404">
            <v>178.5</v>
          </cell>
          <cell r="E404">
            <v>0</v>
          </cell>
        </row>
        <row r="405">
          <cell r="A405">
            <v>17.14</v>
          </cell>
          <cell r="B405" t="str">
            <v>Reinforcing Steel, Struc. Def. Grade 230, 25mm x 6m</v>
          </cell>
          <cell r="C405" t="str">
            <v>pc.</v>
          </cell>
          <cell r="D405">
            <v>294</v>
          </cell>
          <cell r="E405">
            <v>0</v>
          </cell>
        </row>
        <row r="406">
          <cell r="A406">
            <v>18</v>
          </cell>
          <cell r="B406" t="str">
            <v>Roofing</v>
          </cell>
          <cell r="D406">
            <v>0</v>
          </cell>
          <cell r="E406">
            <v>0</v>
          </cell>
        </row>
        <row r="407">
          <cell r="A407" t="str">
            <v>18a</v>
          </cell>
          <cell r="B407" t="str">
            <v>Installation of Corrugated G.I. Sheets</v>
          </cell>
          <cell r="C407" t="str">
            <v>sq.m.</v>
          </cell>
          <cell r="D407">
            <v>0</v>
          </cell>
          <cell r="E407">
            <v>26.574</v>
          </cell>
        </row>
        <row r="408">
          <cell r="A408" t="str">
            <v>18b</v>
          </cell>
          <cell r="B408" t="str">
            <v>Installation of Gutter</v>
          </cell>
          <cell r="C408" t="str">
            <v>m</v>
          </cell>
          <cell r="D408">
            <v>0</v>
          </cell>
          <cell r="E408">
            <v>12.2055</v>
          </cell>
        </row>
        <row r="409">
          <cell r="A409" t="str">
            <v>18c</v>
          </cell>
          <cell r="B409" t="str">
            <v>Installation of Flashing</v>
          </cell>
          <cell r="C409" t="str">
            <v>m</v>
          </cell>
          <cell r="D409">
            <v>0</v>
          </cell>
          <cell r="E409">
            <v>9.7129</v>
          </cell>
        </row>
        <row r="410">
          <cell r="A410" t="str">
            <v>18d</v>
          </cell>
          <cell r="B410" t="str">
            <v>Installation of Ridge Roll</v>
          </cell>
          <cell r="C410" t="str">
            <v>m</v>
          </cell>
          <cell r="D410">
            <v>0</v>
          </cell>
          <cell r="E410">
            <v>8.7035</v>
          </cell>
        </row>
        <row r="411">
          <cell r="A411" t="str">
            <v>18e</v>
          </cell>
          <cell r="B411" t="str">
            <v>Installation of Facia Board</v>
          </cell>
          <cell r="C411" t="str">
            <v>bd. ft.</v>
          </cell>
          <cell r="D411">
            <v>0</v>
          </cell>
          <cell r="E411">
            <v>8.8168</v>
          </cell>
        </row>
        <row r="412">
          <cell r="A412" t="str">
            <v>18f</v>
          </cell>
          <cell r="B412" t="str">
            <v>Removal of Corrugated G.I. Sheets</v>
          </cell>
          <cell r="C412" t="str">
            <v>sq.m.</v>
          </cell>
          <cell r="D412">
            <v>0</v>
          </cell>
          <cell r="E412">
            <v>4.6041</v>
          </cell>
        </row>
        <row r="413">
          <cell r="A413" t="str">
            <v>18g</v>
          </cell>
          <cell r="B413" t="str">
            <v>Removal of Roofing Accessories</v>
          </cell>
          <cell r="C413" t="str">
            <v>m</v>
          </cell>
          <cell r="D413">
            <v>0</v>
          </cell>
          <cell r="E413">
            <v>0.8343</v>
          </cell>
        </row>
        <row r="414">
          <cell r="A414" t="str">
            <v>18g1</v>
          </cell>
          <cell r="B414" t="str">
            <v>Removal of Flashing</v>
          </cell>
          <cell r="C414" t="str">
            <v>m</v>
          </cell>
          <cell r="D414">
            <v>0</v>
          </cell>
          <cell r="E414">
            <v>0.8343</v>
          </cell>
        </row>
        <row r="415">
          <cell r="A415" t="str">
            <v>18g2</v>
          </cell>
          <cell r="B415" t="str">
            <v>Removal of Gutter</v>
          </cell>
          <cell r="C415" t="str">
            <v>m</v>
          </cell>
          <cell r="D415">
            <v>0</v>
          </cell>
          <cell r="E415">
            <v>0.8343</v>
          </cell>
        </row>
        <row r="416">
          <cell r="A416" t="str">
            <v>18g3</v>
          </cell>
          <cell r="B416" t="str">
            <v>Removal of Fascia Board</v>
          </cell>
          <cell r="C416" t="str">
            <v>m</v>
          </cell>
          <cell r="D416">
            <v>0</v>
          </cell>
          <cell r="E416">
            <v>0.8343</v>
          </cell>
        </row>
        <row r="417">
          <cell r="A417" t="str">
            <v>18g4</v>
          </cell>
          <cell r="B417" t="str">
            <v>Removal of Ridge Roll</v>
          </cell>
          <cell r="C417" t="str">
            <v>m</v>
          </cell>
          <cell r="D417">
            <v>0</v>
          </cell>
          <cell r="E417">
            <v>0.8343</v>
          </cell>
        </row>
        <row r="418">
          <cell r="A418">
            <v>18.01</v>
          </cell>
          <cell r="B418" t="str">
            <v>Corrugated G.I. Sheet, G-26 x 8'</v>
          </cell>
          <cell r="C418" t="str">
            <v>pc.</v>
          </cell>
          <cell r="D418">
            <v>176.4</v>
          </cell>
          <cell r="E418">
            <v>0</v>
          </cell>
        </row>
        <row r="419">
          <cell r="A419">
            <v>18.02</v>
          </cell>
          <cell r="B419" t="str">
            <v>Corrugated G.I. Sheet, G-31 x 8'</v>
          </cell>
          <cell r="C419" t="str">
            <v>pc.</v>
          </cell>
          <cell r="D419">
            <v>142.8</v>
          </cell>
          <cell r="E419">
            <v>0</v>
          </cell>
        </row>
        <row r="420">
          <cell r="A420">
            <v>18.03</v>
          </cell>
          <cell r="B420" t="str">
            <v>G.I. Copper Rivets</v>
          </cell>
          <cell r="C420" t="str">
            <v>kg.</v>
          </cell>
          <cell r="D420">
            <v>50.400000000000006</v>
          </cell>
          <cell r="E420">
            <v>0</v>
          </cell>
        </row>
        <row r="421">
          <cell r="A421">
            <v>18.04</v>
          </cell>
          <cell r="B421" t="str">
            <v>G.I. Downspout, 2" x 3" x 8'</v>
          </cell>
          <cell r="C421" t="str">
            <v>pc.</v>
          </cell>
          <cell r="D421">
            <v>94.5</v>
          </cell>
          <cell r="E421">
            <v>0</v>
          </cell>
        </row>
        <row r="422">
          <cell r="A422">
            <v>18.05</v>
          </cell>
          <cell r="B422" t="str">
            <v>G.I. Downspout, 2" x 4" x 8'</v>
          </cell>
          <cell r="C422" t="str">
            <v>pc.</v>
          </cell>
          <cell r="D422">
            <v>94.5</v>
          </cell>
          <cell r="E422">
            <v>0</v>
          </cell>
        </row>
        <row r="423">
          <cell r="A423">
            <v>18.06</v>
          </cell>
          <cell r="B423" t="str">
            <v>Gutter, G-24, 36" x 8'</v>
          </cell>
          <cell r="C423" t="str">
            <v>pc.</v>
          </cell>
          <cell r="D423">
            <v>115.5</v>
          </cell>
          <cell r="E423">
            <v>0</v>
          </cell>
        </row>
        <row r="424">
          <cell r="A424">
            <v>18.07</v>
          </cell>
          <cell r="B424" t="str">
            <v>Gutter, G-26, 36" x 8'</v>
          </cell>
          <cell r="C424" t="str">
            <v>pc.</v>
          </cell>
          <cell r="D424">
            <v>115.5</v>
          </cell>
          <cell r="E424">
            <v>0</v>
          </cell>
        </row>
        <row r="425">
          <cell r="A425">
            <v>18.08</v>
          </cell>
          <cell r="B425" t="str">
            <v>Plain G.I. Sheet, G-24 x 8'</v>
          </cell>
          <cell r="C425" t="str">
            <v>lft.</v>
          </cell>
          <cell r="D425">
            <v>35.7</v>
          </cell>
          <cell r="E425">
            <v>0</v>
          </cell>
        </row>
        <row r="426">
          <cell r="A426">
            <v>18.09</v>
          </cell>
          <cell r="B426" t="str">
            <v>Plain G.I. Sheet, G-26 x 8'</v>
          </cell>
          <cell r="C426" t="str">
            <v>lft.</v>
          </cell>
          <cell r="D426">
            <v>25.200000000000003</v>
          </cell>
          <cell r="E426">
            <v>0</v>
          </cell>
        </row>
        <row r="427">
          <cell r="A427">
            <v>18.1</v>
          </cell>
          <cell r="B427" t="str">
            <v>G.I. Flashing, G-26 36"x 8'</v>
          </cell>
          <cell r="C427" t="str">
            <v>pc.</v>
          </cell>
          <cell r="D427">
            <v>157.5</v>
          </cell>
          <cell r="E427">
            <v>0</v>
          </cell>
        </row>
        <row r="428">
          <cell r="A428">
            <v>18.11</v>
          </cell>
          <cell r="B428" t="str">
            <v>Ridge Roll, G-26 36"x 8'</v>
          </cell>
          <cell r="C428" t="str">
            <v>pc.</v>
          </cell>
          <cell r="D428">
            <v>157.5</v>
          </cell>
          <cell r="E428">
            <v>0</v>
          </cell>
        </row>
        <row r="429">
          <cell r="A429">
            <v>18.12</v>
          </cell>
          <cell r="B429" t="str">
            <v>Fascia Board, 1" x 10"</v>
          </cell>
          <cell r="C429" t="str">
            <v>bd. ft.</v>
          </cell>
          <cell r="D429">
            <v>42</v>
          </cell>
          <cell r="E429">
            <v>0</v>
          </cell>
        </row>
        <row r="430">
          <cell r="A430">
            <v>18.13</v>
          </cell>
          <cell r="B430" t="str">
            <v>Corrugated G.I. Sheet, G-26 x 9'</v>
          </cell>
          <cell r="C430" t="str">
            <v>pc.</v>
          </cell>
          <cell r="D430">
            <v>198.45000000000002</v>
          </cell>
          <cell r="E430">
            <v>0</v>
          </cell>
        </row>
        <row r="431">
          <cell r="A431">
            <v>18.14</v>
          </cell>
          <cell r="B431" t="str">
            <v>Corrugated G.I. Sheet, G-26 x 10'</v>
          </cell>
          <cell r="C431" t="str">
            <v>pc.</v>
          </cell>
          <cell r="D431">
            <v>220.5</v>
          </cell>
          <cell r="E431">
            <v>0</v>
          </cell>
        </row>
        <row r="432">
          <cell r="A432">
            <v>18.15</v>
          </cell>
          <cell r="B432" t="str">
            <v>Corrugated G.I. Sheet, G-26 x 12'</v>
          </cell>
          <cell r="C432" t="str">
            <v>pc.</v>
          </cell>
          <cell r="D432">
            <v>264.6</v>
          </cell>
          <cell r="E432">
            <v>0</v>
          </cell>
        </row>
        <row r="433">
          <cell r="A433" t="str">
            <v>19 a</v>
          </cell>
          <cell r="B433" t="str">
            <v>Soil Poisoning</v>
          </cell>
          <cell r="D433">
            <v>0</v>
          </cell>
          <cell r="E433">
            <v>0</v>
          </cell>
        </row>
        <row r="434">
          <cell r="A434" t="str">
            <v>19-a1</v>
          </cell>
          <cell r="B434" t="str">
            <v>Soil Poisoning</v>
          </cell>
          <cell r="C434" t="str">
            <v>lot</v>
          </cell>
          <cell r="D434">
            <v>714</v>
          </cell>
          <cell r="E434">
            <v>0</v>
          </cell>
        </row>
        <row r="435">
          <cell r="A435" t="str">
            <v>19-a2</v>
          </cell>
          <cell r="B435" t="str">
            <v>Application of Soil Poisoning</v>
          </cell>
          <cell r="C435" t="str">
            <v>lot</v>
          </cell>
          <cell r="D435">
            <v>0</v>
          </cell>
          <cell r="E435">
            <v>247.20000000000002</v>
          </cell>
        </row>
        <row r="436">
          <cell r="A436" t="str">
            <v>19-a3</v>
          </cell>
          <cell r="B436" t="str">
            <v>Wood Preservative</v>
          </cell>
          <cell r="C436" t="str">
            <v>unit</v>
          </cell>
          <cell r="D436">
            <v>294</v>
          </cell>
        </row>
        <row r="437">
          <cell r="A437" t="str">
            <v>19-a4</v>
          </cell>
          <cell r="B437" t="str">
            <v>Application of Wood Preservative</v>
          </cell>
          <cell r="C437" t="str">
            <v>unit</v>
          </cell>
          <cell r="E437">
            <v>360.5</v>
          </cell>
        </row>
        <row r="438">
          <cell r="A438">
            <v>19</v>
          </cell>
          <cell r="B438" t="str">
            <v>Structural Steel</v>
          </cell>
          <cell r="D438">
            <v>0</v>
          </cell>
          <cell r="E438">
            <v>0</v>
          </cell>
        </row>
        <row r="439">
          <cell r="A439" t="str">
            <v>19a</v>
          </cell>
          <cell r="B439" t="str">
            <v>Removal of Structural Steel Frame</v>
          </cell>
          <cell r="C439" t="str">
            <v>kg.</v>
          </cell>
          <cell r="D439">
            <v>0</v>
          </cell>
          <cell r="E439">
            <v>0.28840000000000005</v>
          </cell>
        </row>
        <row r="440">
          <cell r="A440" t="str">
            <v>19b</v>
          </cell>
          <cell r="B440" t="str">
            <v>Removal of Miscellaneous Steel</v>
          </cell>
          <cell r="C440" t="str">
            <v>kg.</v>
          </cell>
          <cell r="D440">
            <v>0</v>
          </cell>
          <cell r="E440">
            <v>0.5047</v>
          </cell>
        </row>
        <row r="441">
          <cell r="A441" t="str">
            <v>19c</v>
          </cell>
          <cell r="B441" t="str">
            <v>Installation of Steel Purlins</v>
          </cell>
          <cell r="C441" t="str">
            <v>kg.</v>
          </cell>
          <cell r="D441">
            <v>0</v>
          </cell>
          <cell r="E441">
            <v>6.695</v>
          </cell>
        </row>
        <row r="442">
          <cell r="A442" t="str">
            <v>19d</v>
          </cell>
          <cell r="B442" t="str">
            <v>Fabrication &amp; Installation of Steel Rafter</v>
          </cell>
          <cell r="C442" t="str">
            <v>kg.</v>
          </cell>
          <cell r="D442">
            <v>0</v>
          </cell>
          <cell r="E442">
            <v>7.519</v>
          </cell>
        </row>
        <row r="443">
          <cell r="A443" t="str">
            <v>19e</v>
          </cell>
          <cell r="B443" t="str">
            <v>Fabrication &amp; Installation of Steel Truss</v>
          </cell>
          <cell r="C443" t="str">
            <v>kg.</v>
          </cell>
          <cell r="D443">
            <v>0</v>
          </cell>
          <cell r="E443">
            <v>7.519</v>
          </cell>
        </row>
        <row r="444">
          <cell r="A444">
            <v>19.01</v>
          </cell>
          <cell r="B444" t="str">
            <v>Angle Bars, 1/8" x 1/2" x 1/2" x 20'</v>
          </cell>
          <cell r="C444" t="str">
            <v>pc.</v>
          </cell>
          <cell r="D444">
            <v>102.9</v>
          </cell>
          <cell r="E444">
            <v>0</v>
          </cell>
        </row>
        <row r="445">
          <cell r="A445">
            <v>19.02</v>
          </cell>
          <cell r="B445" t="str">
            <v>Angle Bars, 1/8" x 3/4" x 3/4" x 20'</v>
          </cell>
          <cell r="C445" t="str">
            <v>pc.</v>
          </cell>
          <cell r="D445">
            <v>115.5</v>
          </cell>
          <cell r="E445">
            <v>0</v>
          </cell>
        </row>
        <row r="446">
          <cell r="A446">
            <v>19.03</v>
          </cell>
          <cell r="B446" t="str">
            <v>Angle Bars, 1/8" x  1"   x  1"  x 20'</v>
          </cell>
          <cell r="C446" t="str">
            <v>pc.</v>
          </cell>
          <cell r="D446">
            <v>121.80000000000001</v>
          </cell>
          <cell r="E446">
            <v>0</v>
          </cell>
        </row>
        <row r="447">
          <cell r="A447">
            <v>19.04</v>
          </cell>
          <cell r="B447" t="str">
            <v>Angle Bars, 1/8" x 1-1/2" x 1-1/2" x 20'</v>
          </cell>
          <cell r="C447" t="str">
            <v>pc.</v>
          </cell>
          <cell r="D447">
            <v>189</v>
          </cell>
          <cell r="E447">
            <v>0</v>
          </cell>
        </row>
        <row r="448">
          <cell r="A448">
            <v>19.05</v>
          </cell>
          <cell r="B448" t="str">
            <v>Angle Bars, 1/4" x 1" x  1" x 20'</v>
          </cell>
          <cell r="C448" t="str">
            <v>pc.</v>
          </cell>
          <cell r="D448">
            <v>253.05</v>
          </cell>
          <cell r="E448">
            <v>0</v>
          </cell>
        </row>
        <row r="449">
          <cell r="A449">
            <v>19.06</v>
          </cell>
          <cell r="B449" t="str">
            <v>Angle Bars, 3/8" x 3" x 3" x 20'</v>
          </cell>
          <cell r="C449" t="str">
            <v>pc.</v>
          </cell>
          <cell r="D449">
            <v>1089.9</v>
          </cell>
          <cell r="E449">
            <v>0</v>
          </cell>
        </row>
        <row r="450">
          <cell r="A450">
            <v>19.07</v>
          </cell>
          <cell r="B450" t="str">
            <v>Flat Bars, 1/8" x 3/8" x 20'</v>
          </cell>
          <cell r="C450" t="str">
            <v>pc.</v>
          </cell>
          <cell r="D450">
            <v>47.25</v>
          </cell>
          <cell r="E450">
            <v>0</v>
          </cell>
        </row>
        <row r="451">
          <cell r="A451">
            <v>19.08</v>
          </cell>
          <cell r="B451" t="str">
            <v>Flat Bars, 1/8" x 1/2" x 20'</v>
          </cell>
          <cell r="C451" t="str">
            <v>pc.</v>
          </cell>
          <cell r="D451">
            <v>54.6</v>
          </cell>
          <cell r="E451">
            <v>0</v>
          </cell>
        </row>
        <row r="452">
          <cell r="A452">
            <v>19.09</v>
          </cell>
          <cell r="B452" t="str">
            <v>Flat Bars, 1/4" x 1/2" x 20'</v>
          </cell>
          <cell r="C452" t="str">
            <v>pc.</v>
          </cell>
          <cell r="D452">
            <v>91.35000000000001</v>
          </cell>
          <cell r="E452">
            <v>0</v>
          </cell>
        </row>
        <row r="453">
          <cell r="A453">
            <v>19.1</v>
          </cell>
          <cell r="B453" t="str">
            <v>Flat Bars, 1/4" x 2" x 20'</v>
          </cell>
          <cell r="C453" t="str">
            <v>pc.</v>
          </cell>
          <cell r="D453">
            <v>258.3</v>
          </cell>
          <cell r="E453">
            <v>0</v>
          </cell>
        </row>
        <row r="454">
          <cell r="A454">
            <v>19.11</v>
          </cell>
          <cell r="B454" t="str">
            <v>LC 75mm x 50mm x 2mm x 6m</v>
          </cell>
          <cell r="C454" t="str">
            <v>pc.</v>
          </cell>
          <cell r="D454">
            <v>323.40000000000003</v>
          </cell>
          <cell r="E454">
            <v>0</v>
          </cell>
        </row>
        <row r="455">
          <cell r="A455">
            <v>19.12</v>
          </cell>
          <cell r="B455" t="str">
            <v>LC 100mm x 50mm x 2mm x 6m</v>
          </cell>
          <cell r="C455" t="str">
            <v>pc.</v>
          </cell>
          <cell r="D455">
            <v>388.5</v>
          </cell>
          <cell r="E455">
            <v>0</v>
          </cell>
        </row>
        <row r="456">
          <cell r="A456" t="str">
            <v>19.12a</v>
          </cell>
          <cell r="B456" t="str">
            <v>LC 150mm x 50mm x 15mm x 2mm x 6m</v>
          </cell>
          <cell r="C456" t="str">
            <v>pc.</v>
          </cell>
          <cell r="D456">
            <v>498.75</v>
          </cell>
          <cell r="E456">
            <v>0</v>
          </cell>
        </row>
        <row r="457">
          <cell r="A457">
            <v>19.13</v>
          </cell>
          <cell r="B457" t="str">
            <v>Structural Tubing 200mm x 150mm x 5mm</v>
          </cell>
          <cell r="C457" t="str">
            <v>kg.</v>
          </cell>
          <cell r="D457">
            <v>21</v>
          </cell>
          <cell r="E457">
            <v>0</v>
          </cell>
        </row>
        <row r="458">
          <cell r="A458">
            <v>19.14</v>
          </cell>
          <cell r="B458" t="str">
            <v>Angle Bars, 1/8" x 2" x 2" x 20'</v>
          </cell>
          <cell r="C458" t="str">
            <v>pc.</v>
          </cell>
          <cell r="D458">
            <v>309.75</v>
          </cell>
          <cell r="E458">
            <v>0</v>
          </cell>
        </row>
        <row r="459">
          <cell r="A459">
            <v>19.15</v>
          </cell>
          <cell r="B459" t="str">
            <v>Angle Bars, 1/4" x 2" x 2" x 20'</v>
          </cell>
          <cell r="C459" t="str">
            <v>pc.</v>
          </cell>
          <cell r="D459">
            <v>619.5</v>
          </cell>
          <cell r="E459">
            <v>0</v>
          </cell>
        </row>
        <row r="460">
          <cell r="A460">
            <v>19.16</v>
          </cell>
          <cell r="B460" t="str">
            <v>Angle Bars, 3/8" x 2" x 2" x 20'</v>
          </cell>
          <cell r="C460" t="str">
            <v>pc.</v>
          </cell>
          <cell r="D460">
            <v>924</v>
          </cell>
          <cell r="E460">
            <v>0</v>
          </cell>
        </row>
        <row r="461">
          <cell r="A461" t="str">
            <v>19.16a</v>
          </cell>
          <cell r="B461" t="str">
            <v>Angle Bars, 3/16" x 2" x 2" x 20'</v>
          </cell>
          <cell r="C461" t="str">
            <v>pc.</v>
          </cell>
          <cell r="D461">
            <v>462</v>
          </cell>
          <cell r="E461">
            <v>0</v>
          </cell>
        </row>
        <row r="462">
          <cell r="A462" t="str">
            <v>19.16b</v>
          </cell>
          <cell r="B462" t="str">
            <v>Angle Bars, 1/4" x 2.5" x 2.5" x 20'</v>
          </cell>
          <cell r="C462" t="str">
            <v>pc.</v>
          </cell>
          <cell r="D462">
            <v>777</v>
          </cell>
          <cell r="E462">
            <v>0</v>
          </cell>
        </row>
        <row r="463">
          <cell r="A463">
            <v>19.17</v>
          </cell>
          <cell r="B463" t="str">
            <v>4' x 8' x 6mm Steel Plate</v>
          </cell>
          <cell r="C463" t="str">
            <v>pc.</v>
          </cell>
          <cell r="D463">
            <v>2572.5</v>
          </cell>
          <cell r="E463">
            <v>0</v>
          </cell>
        </row>
        <row r="464">
          <cell r="A464">
            <v>20</v>
          </cell>
          <cell r="B464" t="str">
            <v>Tile Works</v>
          </cell>
          <cell r="D464">
            <v>0</v>
          </cell>
          <cell r="E464">
            <v>0</v>
          </cell>
        </row>
        <row r="465">
          <cell r="A465">
            <v>20.01</v>
          </cell>
          <cell r="B465" t="str">
            <v>Glazed Tiles 4"x4"</v>
          </cell>
          <cell r="C465" t="str">
            <v>pc.</v>
          </cell>
          <cell r="D465">
            <v>5.25</v>
          </cell>
          <cell r="E465">
            <v>0</v>
          </cell>
        </row>
        <row r="466">
          <cell r="A466">
            <v>20.02</v>
          </cell>
          <cell r="B466" t="str">
            <v>Unglazed Tiles 4"x4"</v>
          </cell>
          <cell r="C466" t="str">
            <v>pc.</v>
          </cell>
          <cell r="D466">
            <v>4.2</v>
          </cell>
          <cell r="E466">
            <v>0</v>
          </cell>
        </row>
        <row r="467">
          <cell r="A467">
            <v>20.03</v>
          </cell>
          <cell r="B467" t="str">
            <v>Glazed Tiles 8"x8"</v>
          </cell>
          <cell r="C467" t="str">
            <v>pc.</v>
          </cell>
          <cell r="D467">
            <v>21</v>
          </cell>
          <cell r="E467">
            <v>0</v>
          </cell>
        </row>
        <row r="468">
          <cell r="A468">
            <v>20.04</v>
          </cell>
          <cell r="B468" t="str">
            <v>Unglazed Tiles 8"x8"</v>
          </cell>
          <cell r="C468" t="str">
            <v>pc.</v>
          </cell>
          <cell r="D468">
            <v>16.8</v>
          </cell>
          <cell r="E468">
            <v>0</v>
          </cell>
        </row>
        <row r="469">
          <cell r="A469">
            <v>20.05</v>
          </cell>
          <cell r="B469" t="str">
            <v>Grout</v>
          </cell>
          <cell r="C469" t="str">
            <v>kg.</v>
          </cell>
          <cell r="D469">
            <v>36.75</v>
          </cell>
          <cell r="E469">
            <v>0</v>
          </cell>
        </row>
        <row r="470">
          <cell r="A470">
            <v>20.06</v>
          </cell>
          <cell r="B470" t="str">
            <v>White Cement</v>
          </cell>
          <cell r="C470" t="str">
            <v>kg.</v>
          </cell>
          <cell r="D470">
            <v>47.25</v>
          </cell>
          <cell r="E470">
            <v>0</v>
          </cell>
        </row>
        <row r="471">
          <cell r="A471">
            <v>21</v>
          </cell>
          <cell r="B471" t="str">
            <v>Wires/Wiring Devices</v>
          </cell>
          <cell r="D471">
            <v>0</v>
          </cell>
          <cell r="E471">
            <v>0</v>
          </cell>
        </row>
        <row r="472">
          <cell r="A472">
            <v>21.01</v>
          </cell>
          <cell r="B472" t="str">
            <v>Electrical Wire Stranded 150m/roll, TW #  6</v>
          </cell>
          <cell r="C472" t="str">
            <v>roll</v>
          </cell>
          <cell r="D472">
            <v>3738</v>
          </cell>
          <cell r="E472">
            <v>0</v>
          </cell>
        </row>
        <row r="473">
          <cell r="A473">
            <v>21.02</v>
          </cell>
          <cell r="B473" t="str">
            <v>Electrical Wire Stranded 150m/roll, TW #  8</v>
          </cell>
          <cell r="C473" t="str">
            <v>roll</v>
          </cell>
          <cell r="D473">
            <v>2866.5</v>
          </cell>
          <cell r="E473">
            <v>0</v>
          </cell>
        </row>
        <row r="474">
          <cell r="A474">
            <v>21.03</v>
          </cell>
          <cell r="B474" t="str">
            <v>Electrical Wire Stranded 150m/roll, TW # 10</v>
          </cell>
          <cell r="C474" t="str">
            <v>roll</v>
          </cell>
          <cell r="D474">
            <v>1485.75</v>
          </cell>
          <cell r="E474">
            <v>0</v>
          </cell>
        </row>
        <row r="475">
          <cell r="A475">
            <v>21.04</v>
          </cell>
          <cell r="B475" t="str">
            <v>Electrical Wire Stranded 150m/roll, TW # 12</v>
          </cell>
          <cell r="C475" t="str">
            <v>roll</v>
          </cell>
          <cell r="D475">
            <v>1165.5</v>
          </cell>
          <cell r="E475">
            <v>0</v>
          </cell>
        </row>
        <row r="476">
          <cell r="A476">
            <v>21.05</v>
          </cell>
          <cell r="B476" t="str">
            <v>Electrical Wire Stranded 150m/roll, TW # 14</v>
          </cell>
          <cell r="C476" t="str">
            <v>roll</v>
          </cell>
          <cell r="D476">
            <v>680.4</v>
          </cell>
          <cell r="E476">
            <v>0</v>
          </cell>
        </row>
        <row r="477">
          <cell r="A477">
            <v>21.06</v>
          </cell>
          <cell r="B477" t="str">
            <v>Entrance Cap 3/4" dia.</v>
          </cell>
          <cell r="C477" t="str">
            <v>pc.</v>
          </cell>
          <cell r="D477">
            <v>43.050000000000004</v>
          </cell>
          <cell r="E477">
            <v>0</v>
          </cell>
        </row>
        <row r="478">
          <cell r="A478">
            <v>21.07</v>
          </cell>
          <cell r="B478" t="str">
            <v>Entrance Cap  1" dia.</v>
          </cell>
          <cell r="C478" t="str">
            <v>pc.</v>
          </cell>
          <cell r="D478">
            <v>49.35</v>
          </cell>
          <cell r="E478">
            <v>0</v>
          </cell>
        </row>
        <row r="479">
          <cell r="A479">
            <v>21.08</v>
          </cell>
          <cell r="B479" t="str">
            <v>Porcelain Split Knob</v>
          </cell>
          <cell r="C479" t="str">
            <v>pc.</v>
          </cell>
          <cell r="D479">
            <v>2.625</v>
          </cell>
          <cell r="E479">
            <v>0</v>
          </cell>
        </row>
        <row r="480">
          <cell r="A480">
            <v>21.09</v>
          </cell>
          <cell r="B480" t="str">
            <v>RSC Clamp 1" dia.</v>
          </cell>
          <cell r="C480" t="str">
            <v>pc.</v>
          </cell>
          <cell r="D480">
            <v>3.1500000000000004</v>
          </cell>
          <cell r="E480">
            <v>0</v>
          </cell>
        </row>
        <row r="481">
          <cell r="A481">
            <v>22</v>
          </cell>
          <cell r="B481" t="str">
            <v>Wood/Lumber</v>
          </cell>
          <cell r="D481">
            <v>0</v>
          </cell>
          <cell r="E481">
            <v>0</v>
          </cell>
        </row>
        <row r="482">
          <cell r="A482" t="str">
            <v>22a</v>
          </cell>
          <cell r="B482" t="str">
            <v>Ceiling Frame Work</v>
          </cell>
          <cell r="C482" t="str">
            <v>bd. ft.</v>
          </cell>
          <cell r="D482">
            <v>0</v>
          </cell>
          <cell r="E482">
            <v>11.7008</v>
          </cell>
        </row>
        <row r="483">
          <cell r="A483" t="str">
            <v>22b</v>
          </cell>
          <cell r="B483" t="str">
            <v>Partition Frame Work</v>
          </cell>
          <cell r="C483" t="str">
            <v>bd. ft.</v>
          </cell>
          <cell r="D483">
            <v>0</v>
          </cell>
          <cell r="E483">
            <v>8.5799</v>
          </cell>
        </row>
        <row r="484">
          <cell r="A484" t="str">
            <v>22c</v>
          </cell>
          <cell r="B484" t="str">
            <v>Plywood Installation</v>
          </cell>
          <cell r="C484" t="str">
            <v>pc.</v>
          </cell>
          <cell r="D484">
            <v>0</v>
          </cell>
          <cell r="E484">
            <v>32.1875</v>
          </cell>
        </row>
        <row r="485">
          <cell r="A485" t="str">
            <v>22d</v>
          </cell>
          <cell r="B485" t="str">
            <v>Fabrication &amp; Installation of Truss (Wood)</v>
          </cell>
          <cell r="C485" t="str">
            <v>bd. ft.</v>
          </cell>
          <cell r="D485">
            <v>0</v>
          </cell>
          <cell r="E485">
            <v>14.4406</v>
          </cell>
        </row>
        <row r="486">
          <cell r="A486" t="str">
            <v>22e</v>
          </cell>
          <cell r="B486" t="str">
            <v>Installation of Purlins (Wood)</v>
          </cell>
          <cell r="C486" t="str">
            <v>bd. ft.</v>
          </cell>
          <cell r="D486">
            <v>0</v>
          </cell>
          <cell r="E486">
            <v>5.15</v>
          </cell>
        </row>
        <row r="487">
          <cell r="A487" t="str">
            <v>22f</v>
          </cell>
          <cell r="B487" t="str">
            <v>Removal of Wooden Truss</v>
          </cell>
          <cell r="C487" t="str">
            <v>bd. ft.</v>
          </cell>
          <cell r="D487">
            <v>0</v>
          </cell>
          <cell r="E487">
            <v>0.2575</v>
          </cell>
        </row>
        <row r="488">
          <cell r="A488" t="str">
            <v>22g</v>
          </cell>
          <cell r="B488" t="str">
            <v>Removal of Purlins (Wood)</v>
          </cell>
          <cell r="C488" t="str">
            <v>bd. ft.</v>
          </cell>
          <cell r="D488">
            <v>0</v>
          </cell>
          <cell r="E488">
            <v>0.3914</v>
          </cell>
        </row>
        <row r="489">
          <cell r="A489" t="str">
            <v>22h</v>
          </cell>
          <cell r="B489" t="str">
            <v>Removal of Ceiling Frame</v>
          </cell>
          <cell r="C489" t="str">
            <v>bd. ft.</v>
          </cell>
          <cell r="D489">
            <v>0</v>
          </cell>
          <cell r="E489">
            <v>0.309</v>
          </cell>
        </row>
        <row r="490">
          <cell r="A490" t="str">
            <v>22i</v>
          </cell>
          <cell r="B490" t="str">
            <v>Removal of Partition Frame</v>
          </cell>
          <cell r="C490" t="str">
            <v>bd. ft.</v>
          </cell>
          <cell r="D490">
            <v>0</v>
          </cell>
          <cell r="E490">
            <v>0.1957</v>
          </cell>
        </row>
        <row r="491">
          <cell r="A491" t="str">
            <v>22j</v>
          </cell>
          <cell r="B491" t="str">
            <v>Removal of Ceiling Board</v>
          </cell>
          <cell r="C491" t="str">
            <v>sq.m.</v>
          </cell>
          <cell r="D491">
            <v>0</v>
          </cell>
          <cell r="E491">
            <v>4.9234</v>
          </cell>
        </row>
        <row r="492">
          <cell r="A492" t="str">
            <v>22k</v>
          </cell>
          <cell r="B492" t="str">
            <v>Removal of Partition Board</v>
          </cell>
          <cell r="C492" t="str">
            <v>sq.m.</v>
          </cell>
          <cell r="D492">
            <v>0</v>
          </cell>
          <cell r="E492">
            <v>3.9449</v>
          </cell>
        </row>
        <row r="493">
          <cell r="A493" t="str">
            <v>22l</v>
          </cell>
          <cell r="B493" t="str">
            <v>Installation of T&amp;G (Wall)</v>
          </cell>
          <cell r="C493" t="str">
            <v>bd. ft.</v>
          </cell>
          <cell r="D493">
            <v>0</v>
          </cell>
          <cell r="E493">
            <v>14.832</v>
          </cell>
        </row>
        <row r="494">
          <cell r="A494" t="str">
            <v>22m</v>
          </cell>
          <cell r="B494" t="str">
            <v>Removal of T&amp;G (Wall)</v>
          </cell>
          <cell r="C494" t="str">
            <v>bd. ft.</v>
          </cell>
          <cell r="D494">
            <v>0</v>
          </cell>
          <cell r="E494">
            <v>0.8858</v>
          </cell>
        </row>
        <row r="495">
          <cell r="A495" t="str">
            <v>22n</v>
          </cell>
          <cell r="B495" t="str">
            <v>Fab./Inst./Strip of Formworks (Wall on ground)</v>
          </cell>
          <cell r="C495" t="str">
            <v>sq.m.</v>
          </cell>
          <cell r="D495">
            <v>0</v>
          </cell>
          <cell r="E495">
            <v>92.7</v>
          </cell>
        </row>
        <row r="496">
          <cell r="A496" t="str">
            <v>22o</v>
          </cell>
          <cell r="B496" t="str">
            <v>Fab./Inst./Strip of Formworks (Wall above 10')</v>
          </cell>
          <cell r="C496" t="str">
            <v>sq.m.</v>
          </cell>
          <cell r="D496">
            <v>0</v>
          </cell>
          <cell r="E496">
            <v>103</v>
          </cell>
        </row>
        <row r="497">
          <cell r="A497" t="str">
            <v>22p</v>
          </cell>
          <cell r="B497" t="str">
            <v>Fab./Inst./Strip of Formworks (Beams)</v>
          </cell>
          <cell r="C497" t="str">
            <v>sq.m.</v>
          </cell>
          <cell r="D497">
            <v>0</v>
          </cell>
          <cell r="E497">
            <v>113.3</v>
          </cell>
        </row>
        <row r="498">
          <cell r="A498" t="str">
            <v>22q</v>
          </cell>
          <cell r="B498" t="str">
            <v>Fab./Inst./Strip of Formworks (Column)</v>
          </cell>
          <cell r="C498" t="str">
            <v>sq.m.</v>
          </cell>
          <cell r="D498">
            <v>0</v>
          </cell>
          <cell r="E498">
            <v>103</v>
          </cell>
        </row>
        <row r="499">
          <cell r="A499" t="str">
            <v>22q1</v>
          </cell>
          <cell r="B499" t="str">
            <v>Fab./Inst./Strip of Formworks (Slab)</v>
          </cell>
          <cell r="C499" t="str">
            <v>sq.m.</v>
          </cell>
          <cell r="D499">
            <v>0</v>
          </cell>
          <cell r="E499">
            <v>166.65400000000002</v>
          </cell>
        </row>
        <row r="500">
          <cell r="A500" t="str">
            <v>22r</v>
          </cell>
          <cell r="B500" t="str">
            <v>Fab./Inst./Removal of Scaffolds</v>
          </cell>
          <cell r="C500" t="str">
            <v>lot</v>
          </cell>
          <cell r="D500">
            <v>0</v>
          </cell>
          <cell r="E500">
            <v>515</v>
          </cell>
        </row>
        <row r="501">
          <cell r="A501" t="str">
            <v>22r1</v>
          </cell>
          <cell r="B501" t="str">
            <v>Fab./Inst./Removal of Scaffolds</v>
          </cell>
          <cell r="C501" t="str">
            <v>bd.ft.</v>
          </cell>
          <cell r="D501">
            <v>0</v>
          </cell>
          <cell r="E501">
            <v>3.4608000000000003</v>
          </cell>
        </row>
        <row r="502">
          <cell r="A502" t="str">
            <v>22s</v>
          </cell>
          <cell r="B502" t="str">
            <v>Application of Wood Preservative</v>
          </cell>
          <cell r="C502" t="str">
            <v>unit</v>
          </cell>
          <cell r="D502">
            <v>0</v>
          </cell>
          <cell r="E502">
            <v>360.5</v>
          </cell>
        </row>
        <row r="503">
          <cell r="A503" t="str">
            <v>22t</v>
          </cell>
          <cell r="B503" t="str">
            <v>Installation of T&amp;G </v>
          </cell>
          <cell r="C503" t="str">
            <v>bd.ft.</v>
          </cell>
          <cell r="D503">
            <v>0</v>
          </cell>
          <cell r="E503">
            <v>16.686</v>
          </cell>
        </row>
        <row r="504">
          <cell r="A504" t="str">
            <v>22u</v>
          </cell>
          <cell r="B504" t="str">
            <v>Removal of T&amp;G </v>
          </cell>
          <cell r="C504" t="str">
            <v>bd. ft.</v>
          </cell>
          <cell r="D504">
            <v>0</v>
          </cell>
          <cell r="E504">
            <v>1.236</v>
          </cell>
        </row>
        <row r="505">
          <cell r="A505">
            <v>22.01</v>
          </cell>
          <cell r="B505" t="str">
            <v>Lumber, Kiln Dried, Apitong</v>
          </cell>
          <cell r="C505" t="str">
            <v>bd. ft.</v>
          </cell>
          <cell r="D505">
            <v>37.800000000000004</v>
          </cell>
          <cell r="E505">
            <v>0</v>
          </cell>
        </row>
        <row r="506">
          <cell r="A506">
            <v>22.02</v>
          </cell>
          <cell r="B506" t="str">
            <v>Rough Lumber, Sun Dried,  Apitong</v>
          </cell>
          <cell r="C506" t="str">
            <v>bd. ft.</v>
          </cell>
          <cell r="D506">
            <v>25.200000000000003</v>
          </cell>
          <cell r="E506">
            <v>0</v>
          </cell>
        </row>
        <row r="507">
          <cell r="A507">
            <v>22.03</v>
          </cell>
          <cell r="B507" t="str">
            <v>Lumber, Sun Dried, Guijo</v>
          </cell>
          <cell r="C507" t="str">
            <v>bd. ft.</v>
          </cell>
          <cell r="D507">
            <v>37.800000000000004</v>
          </cell>
          <cell r="E507">
            <v>0</v>
          </cell>
        </row>
        <row r="508">
          <cell r="A508">
            <v>22.04</v>
          </cell>
          <cell r="B508" t="str">
            <v>Lumber, Kiln Dried, Tanguile</v>
          </cell>
          <cell r="C508" t="str">
            <v>bd. ft.</v>
          </cell>
          <cell r="D508">
            <v>37.800000000000004</v>
          </cell>
          <cell r="E508">
            <v>0</v>
          </cell>
        </row>
        <row r="509">
          <cell r="A509">
            <v>22.05</v>
          </cell>
          <cell r="B509" t="str">
            <v>Rough Lumber, Tanguile</v>
          </cell>
          <cell r="C509" t="str">
            <v>bd. ft.</v>
          </cell>
          <cell r="D509">
            <v>25.200000000000003</v>
          </cell>
          <cell r="E509">
            <v>0</v>
          </cell>
        </row>
        <row r="510">
          <cell r="A510">
            <v>22.06</v>
          </cell>
          <cell r="B510" t="str">
            <v>Lumber, Sun Dried, Yakal</v>
          </cell>
          <cell r="C510" t="str">
            <v>bd. ft.</v>
          </cell>
          <cell r="D510">
            <v>53.550000000000004</v>
          </cell>
          <cell r="E510">
            <v>0</v>
          </cell>
        </row>
        <row r="511">
          <cell r="A511">
            <v>22.07</v>
          </cell>
          <cell r="B511" t="str">
            <v>S4S Lumber, Kiln Dried, Apitong</v>
          </cell>
          <cell r="C511" t="str">
            <v>bd. ft.</v>
          </cell>
          <cell r="D511">
            <v>37.800000000000004</v>
          </cell>
          <cell r="E511">
            <v>0</v>
          </cell>
        </row>
        <row r="512">
          <cell r="A512">
            <v>22.08</v>
          </cell>
          <cell r="B512" t="str">
            <v>S4S Lumber, Sun Dried, Apitong</v>
          </cell>
          <cell r="C512" t="str">
            <v>bd. ft.</v>
          </cell>
          <cell r="D512">
            <v>26.25</v>
          </cell>
          <cell r="E512">
            <v>0</v>
          </cell>
        </row>
        <row r="513">
          <cell r="A513">
            <v>22.09</v>
          </cell>
          <cell r="B513" t="str">
            <v>S4S Lumber, Kiln Dried, Guijo</v>
          </cell>
          <cell r="C513" t="str">
            <v>bd. ft.</v>
          </cell>
          <cell r="D513">
            <v>37.800000000000004</v>
          </cell>
          <cell r="E513">
            <v>0</v>
          </cell>
        </row>
        <row r="514">
          <cell r="A514">
            <v>22.1</v>
          </cell>
          <cell r="B514" t="str">
            <v>S4S Lumber, Kiln Dried, Tanguile</v>
          </cell>
          <cell r="C514" t="str">
            <v>bd. ft.</v>
          </cell>
          <cell r="D514">
            <v>22.05</v>
          </cell>
          <cell r="E514">
            <v>0</v>
          </cell>
        </row>
        <row r="515">
          <cell r="A515">
            <v>22.11</v>
          </cell>
          <cell r="B515" t="str">
            <v>S4S Lumber, Sun Dried, Tanguile</v>
          </cell>
          <cell r="C515" t="str">
            <v>bd. ft.</v>
          </cell>
          <cell r="D515">
            <v>26.25</v>
          </cell>
          <cell r="E515">
            <v>0</v>
          </cell>
        </row>
        <row r="516">
          <cell r="A516">
            <v>22.12</v>
          </cell>
          <cell r="B516" t="str">
            <v>S4S Lumber, Sun Dried, Yakal</v>
          </cell>
          <cell r="C516" t="str">
            <v>bd. ft.</v>
          </cell>
          <cell r="D516">
            <v>54.6</v>
          </cell>
          <cell r="E516">
            <v>0</v>
          </cell>
        </row>
        <row r="517">
          <cell r="A517">
            <v>22.13</v>
          </cell>
          <cell r="B517" t="str">
            <v>Plyboard, 3/4" x 4' x 8'</v>
          </cell>
          <cell r="C517" t="str">
            <v>pc.</v>
          </cell>
          <cell r="D517">
            <v>693</v>
          </cell>
          <cell r="E517">
            <v>0</v>
          </cell>
        </row>
        <row r="518">
          <cell r="A518">
            <v>22.14</v>
          </cell>
          <cell r="B518" t="str">
            <v>Plywood, Danarra</v>
          </cell>
          <cell r="C518" t="str">
            <v>pc.</v>
          </cell>
          <cell r="D518">
            <v>420</v>
          </cell>
          <cell r="E518">
            <v>0</v>
          </cell>
        </row>
        <row r="519">
          <cell r="A519">
            <v>22.15</v>
          </cell>
          <cell r="B519" t="str">
            <v>Plywood, Marine, 1/4" x 4' x 8'</v>
          </cell>
          <cell r="C519" t="str">
            <v>pc.</v>
          </cell>
          <cell r="D519">
            <v>304.5</v>
          </cell>
          <cell r="E519">
            <v>0</v>
          </cell>
        </row>
        <row r="520">
          <cell r="A520">
            <v>22.16</v>
          </cell>
          <cell r="B520" t="str">
            <v>Plywood, Marine, 1/2" x 4' x 8'</v>
          </cell>
          <cell r="C520" t="str">
            <v>pc.</v>
          </cell>
          <cell r="D520">
            <v>577.5</v>
          </cell>
          <cell r="E520">
            <v>0</v>
          </cell>
        </row>
        <row r="521">
          <cell r="A521">
            <v>22.17</v>
          </cell>
          <cell r="B521" t="str">
            <v>Plywood, Marine, 3/4" x 4' x 8'</v>
          </cell>
          <cell r="C521" t="str">
            <v>pc.</v>
          </cell>
          <cell r="D521">
            <v>997.5</v>
          </cell>
          <cell r="E521">
            <v>0</v>
          </cell>
        </row>
        <row r="522">
          <cell r="A522">
            <v>22.18</v>
          </cell>
          <cell r="B522" t="str">
            <v>Plywood, Ordinary, 1/4" x 4' x 8'</v>
          </cell>
          <cell r="C522" t="str">
            <v>pc.</v>
          </cell>
          <cell r="D522">
            <v>262.5</v>
          </cell>
          <cell r="E522">
            <v>0</v>
          </cell>
        </row>
        <row r="523">
          <cell r="A523">
            <v>22.19</v>
          </cell>
          <cell r="B523" t="str">
            <v>Plywood, Ordinary, 1/2" x 4' x 8'</v>
          </cell>
          <cell r="C523" t="str">
            <v>pc.</v>
          </cell>
          <cell r="D523">
            <v>472.5</v>
          </cell>
          <cell r="E523">
            <v>0</v>
          </cell>
        </row>
        <row r="524">
          <cell r="A524">
            <v>22.2</v>
          </cell>
          <cell r="B524" t="str">
            <v>Plywood, Ordinary, 3/4" x 4' x 8'</v>
          </cell>
          <cell r="C524" t="str">
            <v>pc.</v>
          </cell>
          <cell r="D524">
            <v>808.5</v>
          </cell>
          <cell r="E524">
            <v>0</v>
          </cell>
        </row>
        <row r="525">
          <cell r="A525">
            <v>22.21</v>
          </cell>
          <cell r="B525" t="str">
            <v>T&amp;G, 3/4" x 6"</v>
          </cell>
          <cell r="C525" t="str">
            <v>bd. ft.</v>
          </cell>
          <cell r="D525">
            <v>42</v>
          </cell>
          <cell r="E525">
            <v>0</v>
          </cell>
        </row>
        <row r="526">
          <cell r="A526">
            <v>22.22</v>
          </cell>
          <cell r="B526" t="str">
            <v>Removal of Beam (Wood)</v>
          </cell>
          <cell r="C526" t="str">
            <v>bd. ft.</v>
          </cell>
          <cell r="D526">
            <v>0</v>
          </cell>
          <cell r="E526">
            <v>0.5665000000000001</v>
          </cell>
        </row>
        <row r="527">
          <cell r="A527">
            <v>22.23</v>
          </cell>
          <cell r="B527" t="str">
            <v>Removal of Column (Wood)</v>
          </cell>
          <cell r="C527" t="str">
            <v>bd. ft.</v>
          </cell>
          <cell r="D527">
            <v>0</v>
          </cell>
          <cell r="E527">
            <v>0.3605</v>
          </cell>
        </row>
        <row r="528">
          <cell r="A528">
            <v>22.24</v>
          </cell>
          <cell r="B528" t="str">
            <v>Fabrication &amp; Installation of Beam</v>
          </cell>
          <cell r="C528" t="str">
            <v>bd. ft.</v>
          </cell>
          <cell r="D528">
            <v>0</v>
          </cell>
          <cell r="E528">
            <v>27.707</v>
          </cell>
        </row>
        <row r="529">
          <cell r="A529">
            <v>22.25</v>
          </cell>
          <cell r="B529" t="str">
            <v>Fabrication &amp; Installation of Column</v>
          </cell>
          <cell r="C529" t="str">
            <v>bd. ft.</v>
          </cell>
          <cell r="D529">
            <v>0</v>
          </cell>
          <cell r="E529">
            <v>27.707</v>
          </cell>
        </row>
        <row r="530">
          <cell r="A530">
            <v>22.26</v>
          </cell>
          <cell r="B530" t="str">
            <v>Coco Lumber</v>
          </cell>
          <cell r="C530" t="str">
            <v>bd. ft.</v>
          </cell>
          <cell r="D530">
            <v>5.775</v>
          </cell>
          <cell r="E530">
            <v>0</v>
          </cell>
        </row>
        <row r="531">
          <cell r="A531">
            <v>30.01</v>
          </cell>
          <cell r="B531" t="str">
            <v>Standard One-Classroom School Building w/o Toilet</v>
          </cell>
          <cell r="C531" t="str">
            <v>Lot</v>
          </cell>
          <cell r="D531">
            <v>168654.15</v>
          </cell>
          <cell r="E531">
            <v>49632.507000000005</v>
          </cell>
        </row>
        <row r="532">
          <cell r="A532">
            <v>30.02</v>
          </cell>
          <cell r="B532" t="str">
            <v>Standard Two-Classroom School Building w/o Toilet</v>
          </cell>
          <cell r="C532" t="str">
            <v>Lot</v>
          </cell>
          <cell r="D532">
            <v>315637.413</v>
          </cell>
          <cell r="E532">
            <v>92887.5836</v>
          </cell>
        </row>
        <row r="533">
          <cell r="A533">
            <v>30.03</v>
          </cell>
          <cell r="B533" t="str">
            <v>Standard Three-Classroom School Building w/o Toilet</v>
          </cell>
          <cell r="C533" t="str">
            <v>Lot</v>
          </cell>
          <cell r="D533">
            <v>462620.67600000004</v>
          </cell>
          <cell r="E533">
            <v>136142.6602</v>
          </cell>
        </row>
        <row r="534">
          <cell r="A534">
            <v>30.04</v>
          </cell>
          <cell r="B534" t="str">
            <v>Standard One-Classroom School Building w/ Toilet</v>
          </cell>
          <cell r="C534" t="str">
            <v>Lot</v>
          </cell>
          <cell r="D534">
            <v>200154.15</v>
          </cell>
          <cell r="E534">
            <v>68719.59150000001</v>
          </cell>
        </row>
        <row r="535">
          <cell r="A535">
            <v>23</v>
          </cell>
          <cell r="B535" t="str">
            <v>Insulation</v>
          </cell>
          <cell r="D535">
            <v>0</v>
          </cell>
          <cell r="E535">
            <v>0</v>
          </cell>
        </row>
        <row r="536">
          <cell r="A536">
            <v>23.01</v>
          </cell>
          <cell r="B536" t="str">
            <v>White Batts Polyester Sound Absorber (25mmm), Acoustica</v>
          </cell>
          <cell r="C536" t="str">
            <v>sheet</v>
          </cell>
          <cell r="D536">
            <v>945</v>
          </cell>
          <cell r="E536">
            <v>0</v>
          </cell>
        </row>
        <row r="537">
          <cell r="A537">
            <v>23.02</v>
          </cell>
          <cell r="B537" t="str">
            <v>Attenuator Board (15mm), VyBar</v>
          </cell>
          <cell r="C537" t="str">
            <v>sheet</v>
          </cell>
          <cell r="D537">
            <v>1260</v>
          </cell>
          <cell r="E537">
            <v>0</v>
          </cell>
        </row>
        <row r="538">
          <cell r="A538">
            <v>23.03</v>
          </cell>
          <cell r="B538" t="str">
            <v>Acoustiflex Flexible Sound Barner (4mm), Acoustica</v>
          </cell>
          <cell r="C538" t="str">
            <v>roll</v>
          </cell>
          <cell r="D538">
            <v>3780</v>
          </cell>
          <cell r="E538">
            <v>0</v>
          </cell>
        </row>
        <row r="539">
          <cell r="A539">
            <v>23.04</v>
          </cell>
          <cell r="B539" t="str">
            <v>Acoustic Wall Panel (using 3/16" plywood)</v>
          </cell>
          <cell r="C539" t="str">
            <v>sq.m.</v>
          </cell>
          <cell r="D539">
            <v>1260</v>
          </cell>
          <cell r="E539">
            <v>0</v>
          </cell>
        </row>
        <row r="540">
          <cell r="A540">
            <v>23.05</v>
          </cell>
          <cell r="B540" t="str">
            <v>Acoustic Wall Panel (using 1"x2" wooden frame)</v>
          </cell>
          <cell r="C540" t="str">
            <v>sq.m.</v>
          </cell>
          <cell r="D540">
            <v>1575</v>
          </cell>
          <cell r="E540">
            <v>0</v>
          </cell>
        </row>
        <row r="541">
          <cell r="A541">
            <v>24</v>
          </cell>
          <cell r="B541" t="str">
            <v>Waterproofing</v>
          </cell>
          <cell r="C541" t="str">
            <v>sq.m.</v>
          </cell>
          <cell r="D541">
            <v>210</v>
          </cell>
          <cell r="E541">
            <v>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W"/>
      <sheetName val="Lupang Pangako"/>
      <sheetName val="Database"/>
      <sheetName val="Sheet1"/>
      <sheetName val="Sheet2"/>
      <sheetName val="Sheet3"/>
    </sheetNames>
    <sheetDataSet>
      <sheetData sheetId="2">
        <row r="3">
          <cell r="A3" t="str">
            <v>ItemNo.</v>
          </cell>
          <cell r="B3" t="str">
            <v>Item Description</v>
          </cell>
          <cell r="C3" t="str">
            <v>Unit</v>
          </cell>
          <cell r="D3" t="str">
            <v>Material</v>
          </cell>
          <cell r="E3" t="str">
            <v>Labor</v>
          </cell>
        </row>
        <row r="4">
          <cell r="D4" t="str">
            <v>Unit Cost (factored)</v>
          </cell>
        </row>
        <row r="5">
          <cell r="A5">
            <v>1</v>
          </cell>
          <cell r="B5" t="str">
            <v>Aggregates</v>
          </cell>
        </row>
        <row r="6">
          <cell r="A6" t="str">
            <v>1a</v>
          </cell>
          <cell r="B6" t="str">
            <v>Excavation (manual), common earth</v>
          </cell>
          <cell r="C6" t="str">
            <v>cu. m.</v>
          </cell>
          <cell r="D6">
            <v>0</v>
          </cell>
          <cell r="E6">
            <v>250</v>
          </cell>
        </row>
        <row r="7">
          <cell r="A7" t="str">
            <v>1b</v>
          </cell>
          <cell r="B7" t="str">
            <v>Excavation (manual), rock</v>
          </cell>
          <cell r="C7" t="str">
            <v>cu. m.</v>
          </cell>
          <cell r="D7">
            <v>0</v>
          </cell>
          <cell r="E7">
            <v>609.8733000000001</v>
          </cell>
        </row>
        <row r="8">
          <cell r="A8" t="str">
            <v>1c</v>
          </cell>
          <cell r="B8" t="str">
            <v>Excavation (machine)</v>
          </cell>
          <cell r="C8" t="str">
            <v>cu. m.</v>
          </cell>
          <cell r="D8">
            <v>0</v>
          </cell>
          <cell r="E8">
            <v>618</v>
          </cell>
        </row>
        <row r="9">
          <cell r="A9" t="str">
            <v>1d</v>
          </cell>
          <cell r="B9" t="str">
            <v>Backfilling, common earth</v>
          </cell>
          <cell r="C9" t="str">
            <v>cu. m.</v>
          </cell>
          <cell r="D9">
            <v>0</v>
          </cell>
          <cell r="E9">
            <v>18.9932</v>
          </cell>
        </row>
        <row r="10">
          <cell r="A10" t="str">
            <v>1e</v>
          </cell>
          <cell r="B10" t="str">
            <v>Backfilling, gravel fill</v>
          </cell>
          <cell r="C10" t="str">
            <v>cu. m.</v>
          </cell>
          <cell r="D10">
            <v>0</v>
          </cell>
          <cell r="E10">
            <v>200</v>
          </cell>
        </row>
        <row r="11">
          <cell r="A11" t="str">
            <v>1f</v>
          </cell>
          <cell r="B11" t="str">
            <v>Backfilling, escombro</v>
          </cell>
          <cell r="C11" t="str">
            <v>cu. m.</v>
          </cell>
          <cell r="D11">
            <v>0</v>
          </cell>
          <cell r="E11">
            <v>4.8513</v>
          </cell>
        </row>
        <row r="12">
          <cell r="A12" t="str">
            <v>1g</v>
          </cell>
          <cell r="B12" t="str">
            <v>Compaction (mechanical)</v>
          </cell>
          <cell r="C12" t="str">
            <v>cu. m.</v>
          </cell>
          <cell r="D12">
            <v>0</v>
          </cell>
          <cell r="E12">
            <v>20.435200000000002</v>
          </cell>
        </row>
        <row r="13">
          <cell r="A13" t="str">
            <v>1h</v>
          </cell>
          <cell r="B13" t="str">
            <v>Disposal of soil</v>
          </cell>
          <cell r="C13" t="str">
            <v>cu. m.</v>
          </cell>
          <cell r="D13">
            <v>0</v>
          </cell>
          <cell r="E13">
            <v>39.2842</v>
          </cell>
        </row>
        <row r="14">
          <cell r="A14" t="str">
            <v>1i</v>
          </cell>
          <cell r="B14" t="str">
            <v>Hauling of soil</v>
          </cell>
          <cell r="C14" t="str">
            <v>cu. m.</v>
          </cell>
          <cell r="D14">
            <v>0</v>
          </cell>
          <cell r="E14">
            <v>23.175</v>
          </cell>
        </row>
        <row r="15">
          <cell r="A15">
            <v>1.01</v>
          </cell>
          <cell r="B15" t="str">
            <v>3/4" Crushed Gravel</v>
          </cell>
          <cell r="C15" t="str">
            <v>cu. m.</v>
          </cell>
          <cell r="D15">
            <v>577.5</v>
          </cell>
          <cell r="E15">
            <v>0</v>
          </cell>
        </row>
        <row r="16">
          <cell r="A16">
            <v>1.02</v>
          </cell>
          <cell r="B16" t="str">
            <v>3/8" Crushed Gravel</v>
          </cell>
          <cell r="C16" t="str">
            <v>cu. m.</v>
          </cell>
          <cell r="D16">
            <v>525</v>
          </cell>
          <cell r="E16">
            <v>0</v>
          </cell>
        </row>
        <row r="17">
          <cell r="A17">
            <v>1.03</v>
          </cell>
          <cell r="B17" t="str">
            <v>G-1 Crushed Gravel</v>
          </cell>
          <cell r="C17" t="str">
            <v>cu. m.</v>
          </cell>
          <cell r="D17">
            <v>600</v>
          </cell>
          <cell r="E17">
            <v>0</v>
          </cell>
        </row>
        <row r="18">
          <cell r="A18">
            <v>1.04</v>
          </cell>
          <cell r="B18" t="str">
            <v>Lastillas</v>
          </cell>
          <cell r="C18" t="str">
            <v>cu. m.</v>
          </cell>
          <cell r="D18">
            <v>294</v>
          </cell>
          <cell r="E18">
            <v>0</v>
          </cell>
        </row>
        <row r="19">
          <cell r="A19">
            <v>1.05</v>
          </cell>
          <cell r="B19" t="str">
            <v>Washed Sand</v>
          </cell>
          <cell r="C19" t="str">
            <v>cu. m.</v>
          </cell>
          <cell r="D19">
            <v>500</v>
          </cell>
          <cell r="E19">
            <v>0</v>
          </cell>
        </row>
        <row r="20">
          <cell r="A20">
            <v>1.06</v>
          </cell>
          <cell r="B20" t="str">
            <v>White Sand (Ordinary)</v>
          </cell>
          <cell r="C20" t="str">
            <v>cu. m.</v>
          </cell>
          <cell r="D20">
            <v>22</v>
          </cell>
          <cell r="E20">
            <v>0</v>
          </cell>
        </row>
        <row r="21">
          <cell r="A21">
            <v>1.07</v>
          </cell>
          <cell r="B21" t="str">
            <v>Select Fill</v>
          </cell>
          <cell r="C21" t="str">
            <v>cu. m.</v>
          </cell>
          <cell r="D21">
            <v>126</v>
          </cell>
          <cell r="E21">
            <v>0</v>
          </cell>
        </row>
        <row r="22">
          <cell r="A22">
            <v>1.08</v>
          </cell>
          <cell r="B22" t="str">
            <v>Clearing and Grubbing</v>
          </cell>
          <cell r="C22" t="str">
            <v>sq.m.</v>
          </cell>
          <cell r="D22">
            <v>0</v>
          </cell>
          <cell r="E22">
            <v>10.3</v>
          </cell>
        </row>
        <row r="23">
          <cell r="A23">
            <v>3</v>
          </cell>
          <cell r="B23" t="str">
            <v>Cement</v>
          </cell>
          <cell r="D23">
            <v>0</v>
          </cell>
          <cell r="E23">
            <v>0</v>
          </cell>
        </row>
        <row r="24">
          <cell r="A24">
            <v>3.01</v>
          </cell>
          <cell r="B24" t="str">
            <v>Colored Cement</v>
          </cell>
          <cell r="C24" t="str">
            <v>kg.</v>
          </cell>
          <cell r="D24">
            <v>28.35</v>
          </cell>
          <cell r="E24">
            <v>0</v>
          </cell>
        </row>
        <row r="25">
          <cell r="A25">
            <v>3.02</v>
          </cell>
          <cell r="B25" t="str">
            <v>Portland Type 1, 40-kg/bag</v>
          </cell>
          <cell r="C25" t="str">
            <v>bag</v>
          </cell>
          <cell r="D25">
            <v>130</v>
          </cell>
          <cell r="E25">
            <v>0</v>
          </cell>
        </row>
        <row r="26">
          <cell r="A26">
            <v>3.03</v>
          </cell>
          <cell r="B26" t="str">
            <v>Pozzolan 40-kg/bag</v>
          </cell>
          <cell r="C26" t="str">
            <v>bag</v>
          </cell>
          <cell r="D26">
            <v>105</v>
          </cell>
          <cell r="E26">
            <v>0</v>
          </cell>
        </row>
        <row r="27">
          <cell r="A27">
            <v>4</v>
          </cell>
          <cell r="B27" t="str">
            <v>Concrete</v>
          </cell>
          <cell r="D27">
            <v>0</v>
          </cell>
          <cell r="E27">
            <v>0</v>
          </cell>
        </row>
        <row r="28">
          <cell r="A28" t="str">
            <v>4a</v>
          </cell>
          <cell r="B28" t="str">
            <v>Concreting of column (exterior)</v>
          </cell>
          <cell r="C28" t="str">
            <v>cu. m.</v>
          </cell>
          <cell r="D28">
            <v>0</v>
          </cell>
          <cell r="E28">
            <v>462.21250000000003</v>
          </cell>
        </row>
        <row r="29">
          <cell r="A29" t="str">
            <v>4b</v>
          </cell>
          <cell r="B29" t="str">
            <v>Concreting of column (interior)</v>
          </cell>
          <cell r="C29" t="str">
            <v>cu. m.</v>
          </cell>
          <cell r="D29">
            <v>0</v>
          </cell>
          <cell r="E29">
            <v>462.21250000000003</v>
          </cell>
        </row>
        <row r="30">
          <cell r="A30" t="str">
            <v>4c</v>
          </cell>
          <cell r="B30" t="str">
            <v>Concreting of beams/girders</v>
          </cell>
          <cell r="C30" t="str">
            <v>cu. m.</v>
          </cell>
          <cell r="D30">
            <v>0</v>
          </cell>
          <cell r="E30">
            <v>554.655</v>
          </cell>
        </row>
        <row r="31">
          <cell r="A31" t="str">
            <v>4d</v>
          </cell>
          <cell r="B31" t="str">
            <v>Concreting of floor slab (elevated)</v>
          </cell>
          <cell r="C31" t="str">
            <v>cu. m.</v>
          </cell>
          <cell r="D31">
            <v>0</v>
          </cell>
          <cell r="E31">
            <v>116.57540000000002</v>
          </cell>
        </row>
        <row r="32">
          <cell r="A32" t="str">
            <v>4e</v>
          </cell>
          <cell r="B32" t="str">
            <v>Concreting of floor slab (ground)</v>
          </cell>
          <cell r="C32" t="str">
            <v>cu. m.</v>
          </cell>
          <cell r="D32">
            <v>0</v>
          </cell>
          <cell r="E32">
            <v>900</v>
          </cell>
        </row>
        <row r="33">
          <cell r="A33" t="str">
            <v>4f</v>
          </cell>
          <cell r="B33" t="str">
            <v>Concreting of footing</v>
          </cell>
          <cell r="C33" t="str">
            <v>cu. m.</v>
          </cell>
          <cell r="D33">
            <v>0</v>
          </cell>
          <cell r="E33">
            <v>117.34790000000001</v>
          </cell>
        </row>
        <row r="34">
          <cell r="A34" t="str">
            <v>4g</v>
          </cell>
          <cell r="B34" t="str">
            <v>CHB laying, 4" thick</v>
          </cell>
          <cell r="C34" t="str">
            <v>pc.</v>
          </cell>
          <cell r="D34">
            <v>0</v>
          </cell>
          <cell r="E34">
            <v>7</v>
          </cell>
        </row>
        <row r="35">
          <cell r="A35" t="str">
            <v>4h</v>
          </cell>
          <cell r="B35" t="str">
            <v>CHB laying, 6" thick</v>
          </cell>
          <cell r="C35" t="str">
            <v>pc.</v>
          </cell>
          <cell r="D35">
            <v>0</v>
          </cell>
          <cell r="E35">
            <v>8</v>
          </cell>
        </row>
        <row r="36">
          <cell r="A36" t="str">
            <v>4i</v>
          </cell>
          <cell r="B36" t="str">
            <v>Demolition of elevated slab</v>
          </cell>
          <cell r="C36" t="str">
            <v>cu. m.</v>
          </cell>
          <cell r="D36">
            <v>0</v>
          </cell>
          <cell r="E36">
            <v>475.57160000000005</v>
          </cell>
        </row>
        <row r="37">
          <cell r="A37" t="str">
            <v>4j</v>
          </cell>
          <cell r="B37" t="str">
            <v>Demolition of solid masonry walls</v>
          </cell>
          <cell r="C37" t="str">
            <v>cu. m.</v>
          </cell>
          <cell r="D37">
            <v>0</v>
          </cell>
          <cell r="E37">
            <v>100</v>
          </cell>
        </row>
        <row r="38">
          <cell r="A38" t="str">
            <v>4k</v>
          </cell>
          <cell r="B38" t="str">
            <v>Demolition of reinforced concrete</v>
          </cell>
          <cell r="C38" t="str">
            <v>cu. m.</v>
          </cell>
          <cell r="D38">
            <v>0</v>
          </cell>
          <cell r="E38">
            <v>2000</v>
          </cell>
        </row>
        <row r="39">
          <cell r="A39" t="str">
            <v>4l</v>
          </cell>
          <cell r="B39" t="str">
            <v>Plastering</v>
          </cell>
          <cell r="C39" t="str">
            <v>sq.m.</v>
          </cell>
          <cell r="D39">
            <v>0</v>
          </cell>
          <cell r="E39">
            <v>50</v>
          </cell>
        </row>
        <row r="40">
          <cell r="A40" t="str">
            <v>4m</v>
          </cell>
          <cell r="B40" t="str">
            <v>Topping</v>
          </cell>
          <cell r="C40" t="str">
            <v>sq.m.</v>
          </cell>
          <cell r="D40">
            <v>0</v>
          </cell>
          <cell r="E40">
            <v>40</v>
          </cell>
        </row>
        <row r="41">
          <cell r="A41">
            <v>4.01</v>
          </cell>
          <cell r="B41" t="str">
            <v>CHB (non-load bearing), 4" x 8" x 16"</v>
          </cell>
          <cell r="C41" t="str">
            <v>pc.</v>
          </cell>
          <cell r="D41">
            <v>6</v>
          </cell>
          <cell r="E41">
            <v>0</v>
          </cell>
        </row>
        <row r="42">
          <cell r="A42">
            <v>4.02</v>
          </cell>
          <cell r="B42" t="str">
            <v>CHB (non-load bearing), 6" x 8" x 16"</v>
          </cell>
          <cell r="C42" t="str">
            <v>pc.</v>
          </cell>
          <cell r="D42">
            <v>7.3500000000000005</v>
          </cell>
          <cell r="E42">
            <v>0</v>
          </cell>
        </row>
        <row r="43">
          <cell r="A43">
            <v>4.03</v>
          </cell>
          <cell r="B43" t="str">
            <v>Concrete Pipes Non-Reinforced,  6" dia.</v>
          </cell>
          <cell r="C43" t="str">
            <v>lm</v>
          </cell>
          <cell r="D43">
            <v>110.25</v>
          </cell>
          <cell r="E43">
            <v>0</v>
          </cell>
        </row>
        <row r="44">
          <cell r="A44">
            <v>4.04</v>
          </cell>
          <cell r="B44" t="str">
            <v>Concrete Pipes Non-Reinforced,  8" dia.</v>
          </cell>
          <cell r="C44" t="str">
            <v>lm</v>
          </cell>
          <cell r="D44">
            <v>147</v>
          </cell>
          <cell r="E44">
            <v>0</v>
          </cell>
        </row>
        <row r="45">
          <cell r="A45">
            <v>4.05</v>
          </cell>
          <cell r="B45" t="str">
            <v>Concrete Pipes Non-Reinforced, 10" dia.</v>
          </cell>
          <cell r="C45" t="str">
            <v>lm</v>
          </cell>
          <cell r="D45">
            <v>178.5</v>
          </cell>
          <cell r="E45">
            <v>0</v>
          </cell>
        </row>
        <row r="46">
          <cell r="A46">
            <v>4.06</v>
          </cell>
          <cell r="B46" t="str">
            <v>Concrete Pipes Non-Reinforced, 12" dia.</v>
          </cell>
          <cell r="C46" t="str">
            <v>lm</v>
          </cell>
          <cell r="D46">
            <v>336</v>
          </cell>
          <cell r="E46">
            <v>0</v>
          </cell>
        </row>
        <row r="47">
          <cell r="A47">
            <v>4.07</v>
          </cell>
          <cell r="B47" t="str">
            <v>Concrete Pipes Non-Reinforced, 15" dia.</v>
          </cell>
          <cell r="C47" t="str">
            <v>lm</v>
          </cell>
          <cell r="D47">
            <v>409.5</v>
          </cell>
          <cell r="E47">
            <v>0</v>
          </cell>
        </row>
        <row r="48">
          <cell r="A48">
            <v>4.08</v>
          </cell>
          <cell r="B48" t="str">
            <v>Concrete Pipes Non-Reinforced, 18" dia.</v>
          </cell>
          <cell r="C48" t="str">
            <v>lm</v>
          </cell>
          <cell r="D48">
            <v>472.5</v>
          </cell>
          <cell r="E48">
            <v>0</v>
          </cell>
        </row>
        <row r="49">
          <cell r="A49">
            <v>4.09</v>
          </cell>
          <cell r="B49" t="str">
            <v>Concrete Pipes Reinforced, 18" dia.</v>
          </cell>
          <cell r="C49" t="str">
            <v>lm</v>
          </cell>
          <cell r="D49">
            <v>525</v>
          </cell>
          <cell r="E49">
            <v>0</v>
          </cell>
        </row>
        <row r="50">
          <cell r="A50">
            <v>4.1</v>
          </cell>
          <cell r="B50" t="str">
            <v>Concrete Pipes Reinforced, 24" dia.</v>
          </cell>
          <cell r="C50" t="str">
            <v>lm</v>
          </cell>
          <cell r="D50">
            <v>787.5</v>
          </cell>
          <cell r="E50">
            <v>0</v>
          </cell>
        </row>
        <row r="51">
          <cell r="A51">
            <v>4.11</v>
          </cell>
          <cell r="B51" t="str">
            <v>Concrete Pipes Reinforced, 36" dia.</v>
          </cell>
          <cell r="C51" t="str">
            <v>lm</v>
          </cell>
          <cell r="D51">
            <v>1260</v>
          </cell>
          <cell r="E51">
            <v>0</v>
          </cell>
        </row>
        <row r="52">
          <cell r="A52">
            <v>4.12</v>
          </cell>
          <cell r="B52" t="str">
            <v>Concrete Pipes Reinforced, 42" dia.</v>
          </cell>
          <cell r="C52" t="str">
            <v>lm</v>
          </cell>
          <cell r="D52">
            <v>1995</v>
          </cell>
          <cell r="E52">
            <v>0</v>
          </cell>
        </row>
        <row r="53">
          <cell r="A53">
            <v>4.13</v>
          </cell>
          <cell r="B53" t="str">
            <v>RMC w/o Pump, Delivered, 28 days, 3/4", 2500 psi</v>
          </cell>
          <cell r="C53" t="str">
            <v>cu. m.</v>
          </cell>
          <cell r="D53">
            <v>1732.5</v>
          </cell>
          <cell r="E53">
            <v>0</v>
          </cell>
        </row>
        <row r="54">
          <cell r="A54">
            <v>4.14</v>
          </cell>
          <cell r="B54" t="str">
            <v>RMC w/o Pump, Delivered, 28 days, 3/4", 3000 psi</v>
          </cell>
          <cell r="C54" t="str">
            <v>cu. m.</v>
          </cell>
          <cell r="D54">
            <v>1837.5</v>
          </cell>
          <cell r="E54">
            <v>0</v>
          </cell>
        </row>
        <row r="55">
          <cell r="A55">
            <v>4.15</v>
          </cell>
          <cell r="B55" t="str">
            <v>RMC w/o Pump, Delivered, 28 days, 3/4", 4000 psi</v>
          </cell>
          <cell r="C55" t="str">
            <v>cu. m.</v>
          </cell>
          <cell r="D55">
            <v>2299.5</v>
          </cell>
          <cell r="E55">
            <v>0</v>
          </cell>
        </row>
        <row r="56">
          <cell r="A56">
            <v>5</v>
          </cell>
          <cell r="B56" t="str">
            <v>Doors and Windows</v>
          </cell>
          <cell r="D56">
            <v>0</v>
          </cell>
          <cell r="E56">
            <v>0</v>
          </cell>
        </row>
        <row r="57">
          <cell r="A57" t="str">
            <v>5a</v>
          </cell>
          <cell r="B57" t="str">
            <v>Installation of Door</v>
          </cell>
          <cell r="C57" t="str">
            <v>sq.m.</v>
          </cell>
          <cell r="D57">
            <v>0</v>
          </cell>
          <cell r="E57">
            <v>180</v>
          </cell>
        </row>
        <row r="58">
          <cell r="A58" t="str">
            <v>5b</v>
          </cell>
          <cell r="B58" t="str">
            <v>Installation of Door Lockset</v>
          </cell>
          <cell r="C58" t="str">
            <v>set</v>
          </cell>
          <cell r="D58">
            <v>0</v>
          </cell>
          <cell r="E58">
            <v>200</v>
          </cell>
        </row>
        <row r="59">
          <cell r="A59" t="str">
            <v>5c</v>
          </cell>
          <cell r="B59" t="str">
            <v>Installation of Window Panel (Wood)</v>
          </cell>
          <cell r="C59" t="str">
            <v>sq.m.</v>
          </cell>
          <cell r="D59">
            <v>0</v>
          </cell>
          <cell r="E59">
            <v>108.7371</v>
          </cell>
        </row>
        <row r="60">
          <cell r="A60" t="str">
            <v>5d</v>
          </cell>
          <cell r="B60" t="str">
            <v>Installation of Door/Window Jamb</v>
          </cell>
          <cell r="C60" t="str">
            <v>set</v>
          </cell>
          <cell r="D60">
            <v>0</v>
          </cell>
          <cell r="E60">
            <v>500</v>
          </cell>
        </row>
        <row r="61">
          <cell r="A61" t="str">
            <v>5e</v>
          </cell>
          <cell r="B61" t="str">
            <v>Removal of Door/Window jamb</v>
          </cell>
          <cell r="C61" t="str">
            <v>m</v>
          </cell>
          <cell r="D61">
            <v>0</v>
          </cell>
          <cell r="E61">
            <v>10</v>
          </cell>
        </row>
        <row r="62">
          <cell r="A62" t="str">
            <v>5f</v>
          </cell>
          <cell r="B62" t="str">
            <v>Repair of Door/Window Jamb</v>
          </cell>
          <cell r="C62" t="str">
            <v>bd. ft.</v>
          </cell>
          <cell r="D62">
            <v>0</v>
          </cell>
          <cell r="E62">
            <v>20.5588</v>
          </cell>
        </row>
        <row r="63">
          <cell r="A63" t="str">
            <v>5g</v>
          </cell>
          <cell r="B63" t="str">
            <v>Installation of Door/Window Jamb</v>
          </cell>
          <cell r="C63" t="str">
            <v>bd. ft.</v>
          </cell>
          <cell r="D63">
            <v>0</v>
          </cell>
          <cell r="E63">
            <v>500</v>
          </cell>
        </row>
        <row r="64">
          <cell r="A64" t="str">
            <v>5h</v>
          </cell>
          <cell r="B64" t="str">
            <v>Removal of Door</v>
          </cell>
          <cell r="C64" t="str">
            <v>sq. m.</v>
          </cell>
          <cell r="D64">
            <v>0</v>
          </cell>
          <cell r="E64">
            <v>20</v>
          </cell>
        </row>
        <row r="65">
          <cell r="A65" t="str">
            <v>5i</v>
          </cell>
          <cell r="B65" t="str">
            <v>Removal of Window Frame w/ Blades</v>
          </cell>
          <cell r="C65" t="str">
            <v>sq. m.</v>
          </cell>
          <cell r="D65">
            <v>0</v>
          </cell>
          <cell r="E65">
            <v>40</v>
          </cell>
        </row>
        <row r="66">
          <cell r="A66" t="str">
            <v>5i1</v>
          </cell>
          <cell r="B66" t="str">
            <v>Removal of Window Panel (Wood)</v>
          </cell>
          <cell r="C66" t="str">
            <v>sq. m.</v>
          </cell>
          <cell r="D66">
            <v>0</v>
          </cell>
          <cell r="E66">
            <v>9.682</v>
          </cell>
        </row>
        <row r="67">
          <cell r="A67" t="str">
            <v>5j</v>
          </cell>
          <cell r="B67" t="str">
            <v>Fab. &amp; Inst. of Steel Casement w/ Grill</v>
          </cell>
          <cell r="C67" t="str">
            <v>sq.m.</v>
          </cell>
          <cell r="D67">
            <v>0</v>
          </cell>
          <cell r="E67">
            <v>130</v>
          </cell>
        </row>
        <row r="68">
          <cell r="A68" t="str">
            <v>5k</v>
          </cell>
          <cell r="B68" t="str">
            <v>Fab. &amp; Inst. of Steel Casement w/o Grill</v>
          </cell>
          <cell r="C68" t="str">
            <v>sq.m.</v>
          </cell>
          <cell r="D68">
            <v>0</v>
          </cell>
          <cell r="E68">
            <v>376.8152</v>
          </cell>
        </row>
        <row r="69">
          <cell r="A69" t="str">
            <v>5l</v>
          </cell>
          <cell r="B69" t="str">
            <v>Repair of Window Blades</v>
          </cell>
          <cell r="C69" t="str">
            <v>sq.m.</v>
          </cell>
          <cell r="D69">
            <v>0</v>
          </cell>
          <cell r="E69">
            <v>108.7371</v>
          </cell>
        </row>
        <row r="70">
          <cell r="A70">
            <v>5.01</v>
          </cell>
          <cell r="B70" t="str">
            <v>Flush Door, 0.60m x 2.10m</v>
          </cell>
          <cell r="C70" t="str">
            <v>pc.</v>
          </cell>
          <cell r="D70">
            <v>945</v>
          </cell>
          <cell r="E70">
            <v>0</v>
          </cell>
        </row>
        <row r="71">
          <cell r="A71">
            <v>5.02</v>
          </cell>
          <cell r="B71" t="str">
            <v>Flush Door, 0.70m x 2.10m</v>
          </cell>
          <cell r="C71" t="str">
            <v>pc.</v>
          </cell>
          <cell r="D71">
            <v>997.5</v>
          </cell>
          <cell r="E71">
            <v>0</v>
          </cell>
        </row>
        <row r="72">
          <cell r="A72">
            <v>5.03</v>
          </cell>
          <cell r="B72" t="str">
            <v>Flush Door, 0.80m x 2.10m, Plain</v>
          </cell>
          <cell r="C72" t="str">
            <v>pc.</v>
          </cell>
          <cell r="D72">
            <v>997.5</v>
          </cell>
          <cell r="E72">
            <v>0</v>
          </cell>
        </row>
        <row r="73">
          <cell r="A73">
            <v>5.04</v>
          </cell>
          <cell r="B73" t="str">
            <v>Flush Door, 0.90m x 2.10m, Plain</v>
          </cell>
          <cell r="C73" t="str">
            <v>pc.</v>
          </cell>
          <cell r="D73">
            <v>840</v>
          </cell>
          <cell r="E73">
            <v>0</v>
          </cell>
        </row>
        <row r="74">
          <cell r="A74">
            <v>5.05</v>
          </cell>
          <cell r="B74" t="str">
            <v>Flush Door, 0.90m x 2.10m, (1-Face)</v>
          </cell>
          <cell r="C74" t="str">
            <v>pc.</v>
          </cell>
          <cell r="D74">
            <v>1575</v>
          </cell>
          <cell r="E74">
            <v>0</v>
          </cell>
        </row>
        <row r="75">
          <cell r="A75">
            <v>5.06</v>
          </cell>
          <cell r="B75" t="str">
            <v>Window Steel Frame w/ grill</v>
          </cell>
          <cell r="C75" t="str">
            <v>sq. ft.</v>
          </cell>
          <cell r="D75">
            <v>94.5</v>
          </cell>
          <cell r="E75">
            <v>0</v>
          </cell>
        </row>
        <row r="76">
          <cell r="A76">
            <v>5.07</v>
          </cell>
          <cell r="B76" t="str">
            <v>Window Steel Frame w/o grill</v>
          </cell>
          <cell r="C76" t="str">
            <v>sq. ft.</v>
          </cell>
          <cell r="D76">
            <v>78.75</v>
          </cell>
          <cell r="E76">
            <v>0</v>
          </cell>
        </row>
        <row r="77">
          <cell r="A77">
            <v>5.08</v>
          </cell>
          <cell r="B77" t="str">
            <v>Window Frame w/ Jalousies</v>
          </cell>
          <cell r="C77" t="str">
            <v>sq. m.</v>
          </cell>
          <cell r="D77">
            <v>958.6500000000001</v>
          </cell>
          <cell r="E77">
            <v>0</v>
          </cell>
        </row>
        <row r="78">
          <cell r="A78">
            <v>5.09</v>
          </cell>
          <cell r="B78" t="str">
            <v>Window Panel (Wood)</v>
          </cell>
          <cell r="C78" t="str">
            <v>sq. m.</v>
          </cell>
          <cell r="D78">
            <v>619.5</v>
          </cell>
          <cell r="E78">
            <v>0</v>
          </cell>
        </row>
        <row r="79">
          <cell r="A79">
            <v>5.1</v>
          </cell>
          <cell r="B79" t="str">
            <v>Installation of Windows Grill</v>
          </cell>
          <cell r="C79" t="str">
            <v>kg.</v>
          </cell>
          <cell r="D79">
            <v>0</v>
          </cell>
          <cell r="E79">
            <v>6.695</v>
          </cell>
        </row>
        <row r="80">
          <cell r="A80">
            <v>5.11</v>
          </cell>
          <cell r="B80" t="str">
            <v>Panel Door</v>
          </cell>
          <cell r="C80" t="str">
            <v>pc.</v>
          </cell>
          <cell r="D80">
            <v>2700</v>
          </cell>
          <cell r="E80">
            <v>0</v>
          </cell>
        </row>
        <row r="81">
          <cell r="A81">
            <v>5.12</v>
          </cell>
          <cell r="B81" t="str">
            <v>Steel Casement w/ Grill</v>
          </cell>
          <cell r="C81" t="str">
            <v>sq.m.</v>
          </cell>
          <cell r="D81">
            <v>1200</v>
          </cell>
          <cell r="E81">
            <v>0</v>
          </cell>
        </row>
        <row r="82">
          <cell r="A82">
            <v>5.13</v>
          </cell>
          <cell r="B82" t="str">
            <v>Steel Casement w/o Grill</v>
          </cell>
          <cell r="C82" t="str">
            <v>sq.m.</v>
          </cell>
          <cell r="D82">
            <v>575.9879999999999</v>
          </cell>
          <cell r="E82">
            <v>0</v>
          </cell>
        </row>
        <row r="83">
          <cell r="A83">
            <v>6</v>
          </cell>
          <cell r="B83" t="str">
            <v>Electrical Fixtures</v>
          </cell>
          <cell r="D83">
            <v>0</v>
          </cell>
          <cell r="E83">
            <v>0</v>
          </cell>
        </row>
        <row r="84">
          <cell r="A84">
            <v>6.01</v>
          </cell>
          <cell r="B84" t="str">
            <v>Bulb, 15   Watts</v>
          </cell>
          <cell r="C84" t="str">
            <v>pc.</v>
          </cell>
          <cell r="D84">
            <v>18.900000000000002</v>
          </cell>
          <cell r="E84">
            <v>0</v>
          </cell>
        </row>
        <row r="85">
          <cell r="A85">
            <v>6.02</v>
          </cell>
          <cell r="B85" t="str">
            <v>Bulb, 75   Watts</v>
          </cell>
          <cell r="C85" t="str">
            <v>pc.</v>
          </cell>
          <cell r="D85">
            <v>26.25</v>
          </cell>
          <cell r="E85">
            <v>0</v>
          </cell>
        </row>
        <row r="86">
          <cell r="A86">
            <v>6.03</v>
          </cell>
          <cell r="B86" t="str">
            <v>Bulb, 100 Watts</v>
          </cell>
          <cell r="C86" t="str">
            <v>pc.</v>
          </cell>
          <cell r="D86">
            <v>40</v>
          </cell>
          <cell r="E86">
            <v>0</v>
          </cell>
        </row>
        <row r="87">
          <cell r="A87">
            <v>6.04</v>
          </cell>
          <cell r="B87" t="str">
            <v>Flourescent Lamp, 20 Watts</v>
          </cell>
          <cell r="C87" t="str">
            <v>pc.</v>
          </cell>
          <cell r="D87">
            <v>57.75</v>
          </cell>
          <cell r="E87">
            <v>0</v>
          </cell>
        </row>
        <row r="88">
          <cell r="A88">
            <v>6.05</v>
          </cell>
          <cell r="B88" t="str">
            <v>Flourescent Lamp, 40 Watts</v>
          </cell>
          <cell r="C88" t="str">
            <v>pc.</v>
          </cell>
          <cell r="D88">
            <v>80</v>
          </cell>
          <cell r="E88">
            <v>0</v>
          </cell>
        </row>
        <row r="89">
          <cell r="A89" t="str">
            <v>6.05A</v>
          </cell>
          <cell r="B89" t="str">
            <v>Flourescent Lamp, 40 Watts w/ Housing</v>
          </cell>
          <cell r="C89" t="str">
            <v>pc.</v>
          </cell>
          <cell r="D89">
            <v>210</v>
          </cell>
        </row>
        <row r="90">
          <cell r="A90">
            <v>6.06</v>
          </cell>
          <cell r="B90" t="str">
            <v>Flourescent Housing/Base 40 Watts (single)</v>
          </cell>
          <cell r="C90" t="str">
            <v>pc.</v>
          </cell>
          <cell r="D90">
            <v>200</v>
          </cell>
          <cell r="E90">
            <v>0</v>
          </cell>
        </row>
        <row r="91">
          <cell r="A91">
            <v>6.07</v>
          </cell>
          <cell r="B91" t="str">
            <v>Flourescent Housing/Base 40 Watts (double)</v>
          </cell>
          <cell r="C91" t="str">
            <v>pc.</v>
          </cell>
          <cell r="D91">
            <v>409.5</v>
          </cell>
          <cell r="E91">
            <v>0</v>
          </cell>
        </row>
        <row r="92">
          <cell r="A92">
            <v>6.08</v>
          </cell>
          <cell r="B92" t="str">
            <v>Flourescent Lamp 2 x 40W industrial type</v>
          </cell>
          <cell r="C92" t="str">
            <v>set</v>
          </cell>
          <cell r="D92">
            <v>2940</v>
          </cell>
          <cell r="E92">
            <v>0</v>
          </cell>
        </row>
        <row r="93">
          <cell r="A93">
            <v>6.09</v>
          </cell>
          <cell r="B93" t="str">
            <v>Flourescent Lamp 40W industrial type</v>
          </cell>
          <cell r="C93" t="str">
            <v>set</v>
          </cell>
          <cell r="D93">
            <v>367.5</v>
          </cell>
          <cell r="E93">
            <v>0</v>
          </cell>
        </row>
        <row r="94">
          <cell r="A94">
            <v>6.1</v>
          </cell>
          <cell r="B94" t="str">
            <v>Installation of Flourescent Housing</v>
          </cell>
          <cell r="C94" t="str">
            <v>set</v>
          </cell>
          <cell r="E94">
            <v>400</v>
          </cell>
        </row>
        <row r="95">
          <cell r="A95">
            <v>6.11</v>
          </cell>
          <cell r="B95" t="str">
            <v>Re-installation of Electrical Wiring/Fixtures</v>
          </cell>
          <cell r="C95" t="str">
            <v>lot</v>
          </cell>
          <cell r="E95">
            <v>6000</v>
          </cell>
        </row>
        <row r="96">
          <cell r="A96">
            <v>6.12</v>
          </cell>
          <cell r="B96" t="str">
            <v>Installation of Flourescent Lamp</v>
          </cell>
          <cell r="C96" t="str">
            <v>set</v>
          </cell>
          <cell r="E96">
            <v>61.8</v>
          </cell>
        </row>
        <row r="97">
          <cell r="A97">
            <v>7</v>
          </cell>
          <cell r="B97" t="str">
            <v>Electrical Rough-ins</v>
          </cell>
        </row>
        <row r="98">
          <cell r="A98">
            <v>7.01</v>
          </cell>
          <cell r="B98" t="str">
            <v>Junction Box Metal, 4" x 4"</v>
          </cell>
          <cell r="C98" t="str">
            <v>pc.</v>
          </cell>
          <cell r="D98">
            <v>22</v>
          </cell>
          <cell r="E98">
            <v>0</v>
          </cell>
        </row>
        <row r="99">
          <cell r="A99">
            <v>7.02</v>
          </cell>
          <cell r="B99" t="str">
            <v>Utility Box Metal, 2" x 4"</v>
          </cell>
          <cell r="C99" t="str">
            <v>pc.</v>
          </cell>
          <cell r="D99">
            <v>20</v>
          </cell>
          <cell r="E99">
            <v>0</v>
          </cell>
        </row>
        <row r="100">
          <cell r="A100">
            <v>7.03</v>
          </cell>
          <cell r="B100" t="str">
            <v>Cutout Box w/ Cover, 3" x 5" x 8"</v>
          </cell>
          <cell r="C100" t="str">
            <v>pc.</v>
          </cell>
          <cell r="D100">
            <v>136.5</v>
          </cell>
          <cell r="E100">
            <v>0</v>
          </cell>
        </row>
        <row r="101">
          <cell r="A101">
            <v>7.04</v>
          </cell>
          <cell r="B101" t="str">
            <v>1-Gang Plate Cover (Veto Brand)</v>
          </cell>
          <cell r="C101" t="str">
            <v>pc.</v>
          </cell>
          <cell r="D101">
            <v>110</v>
          </cell>
          <cell r="E101">
            <v>0</v>
          </cell>
        </row>
        <row r="102">
          <cell r="A102">
            <v>7.05</v>
          </cell>
          <cell r="B102" t="str">
            <v>2-Gang Plate Cover (Veto Brand)</v>
          </cell>
          <cell r="C102" t="str">
            <v>pc.</v>
          </cell>
          <cell r="D102">
            <v>170</v>
          </cell>
          <cell r="E102">
            <v>0</v>
          </cell>
        </row>
        <row r="103">
          <cell r="A103">
            <v>7.06</v>
          </cell>
          <cell r="B103" t="str">
            <v>Conduit Elbow, 1" dia.</v>
          </cell>
          <cell r="C103" t="str">
            <v>pc.</v>
          </cell>
          <cell r="D103">
            <v>50</v>
          </cell>
          <cell r="E103">
            <v>0</v>
          </cell>
        </row>
        <row r="104">
          <cell r="A104">
            <v>7.07</v>
          </cell>
          <cell r="B104" t="str">
            <v>Convenience Outlet, Duplex</v>
          </cell>
          <cell r="C104" t="str">
            <v>pc.</v>
          </cell>
          <cell r="D104">
            <v>170</v>
          </cell>
          <cell r="E104">
            <v>0</v>
          </cell>
        </row>
        <row r="105">
          <cell r="A105">
            <v>7.08</v>
          </cell>
          <cell r="B105" t="str">
            <v>Porcelain Receptacle, 2" dia.</v>
          </cell>
          <cell r="C105" t="str">
            <v>pc.</v>
          </cell>
          <cell r="D105">
            <v>15</v>
          </cell>
          <cell r="E105">
            <v>0</v>
          </cell>
        </row>
        <row r="106">
          <cell r="A106">
            <v>7.09</v>
          </cell>
          <cell r="B106" t="str">
            <v>Safety Switch, Flush type</v>
          </cell>
          <cell r="C106" t="str">
            <v>pc.</v>
          </cell>
          <cell r="D106">
            <v>220</v>
          </cell>
          <cell r="E106">
            <v>0</v>
          </cell>
        </row>
        <row r="107">
          <cell r="A107">
            <v>7.1</v>
          </cell>
          <cell r="B107" t="str">
            <v>Switch Outlet, Flush type</v>
          </cell>
          <cell r="C107" t="str">
            <v>pc.</v>
          </cell>
          <cell r="D107">
            <v>170</v>
          </cell>
          <cell r="E107">
            <v>0</v>
          </cell>
        </row>
        <row r="108">
          <cell r="A108">
            <v>7.11</v>
          </cell>
          <cell r="B108" t="str">
            <v>Weather-proof Outlet, Double (Eagle)</v>
          </cell>
          <cell r="C108" t="str">
            <v>pc.</v>
          </cell>
          <cell r="D108">
            <v>173.25</v>
          </cell>
          <cell r="E108">
            <v>0</v>
          </cell>
        </row>
        <row r="109">
          <cell r="A109">
            <v>7.12</v>
          </cell>
          <cell r="B109" t="str">
            <v>Weather-proof Outlet, Single (Eagle)</v>
          </cell>
          <cell r="C109" t="str">
            <v>pc.</v>
          </cell>
          <cell r="D109">
            <v>157.5</v>
          </cell>
          <cell r="E109">
            <v>0</v>
          </cell>
        </row>
        <row r="110">
          <cell r="A110">
            <v>7.13</v>
          </cell>
          <cell r="B110" t="str">
            <v>THW Wire # 4, 22 mm2</v>
          </cell>
          <cell r="C110" t="str">
            <v>l-m</v>
          </cell>
          <cell r="D110">
            <v>31.5</v>
          </cell>
          <cell r="E110">
            <v>0</v>
          </cell>
        </row>
        <row r="111">
          <cell r="A111">
            <v>7.14</v>
          </cell>
          <cell r="B111" t="str">
            <v>THW Wire # 12, 3.5 mm2</v>
          </cell>
          <cell r="C111" t="str">
            <v>roll</v>
          </cell>
          <cell r="D111">
            <v>1417.5</v>
          </cell>
          <cell r="E111">
            <v>0</v>
          </cell>
        </row>
        <row r="112">
          <cell r="A112">
            <v>7.15</v>
          </cell>
          <cell r="B112" t="str">
            <v>Bare Copper Wire, 5.5 mm2</v>
          </cell>
          <cell r="C112" t="str">
            <v>l-m</v>
          </cell>
          <cell r="D112">
            <v>5.25</v>
          </cell>
          <cell r="E112">
            <v>0</v>
          </cell>
        </row>
        <row r="113">
          <cell r="A113">
            <v>7.16</v>
          </cell>
          <cell r="B113" t="str">
            <v>Grounding Rod, 3 m x 20 mm dia.</v>
          </cell>
          <cell r="C113" t="str">
            <v>pc.</v>
          </cell>
          <cell r="D113">
            <v>1155</v>
          </cell>
          <cell r="E113">
            <v>0</v>
          </cell>
        </row>
        <row r="114">
          <cell r="A114">
            <v>7.17</v>
          </cell>
          <cell r="B114" t="str">
            <v>RSC, 25 mm dia.</v>
          </cell>
          <cell r="C114" t="str">
            <v>pc.</v>
          </cell>
          <cell r="D114">
            <v>262.5</v>
          </cell>
          <cell r="E114">
            <v>0</v>
          </cell>
        </row>
        <row r="115">
          <cell r="A115">
            <v>7.18</v>
          </cell>
          <cell r="B115" t="str">
            <v>Single Pole Switch</v>
          </cell>
          <cell r="C115" t="str">
            <v>pc.</v>
          </cell>
          <cell r="D115">
            <v>15.75</v>
          </cell>
          <cell r="E115">
            <v>0</v>
          </cell>
        </row>
        <row r="116">
          <cell r="A116">
            <v>7.19</v>
          </cell>
          <cell r="B116" t="str">
            <v>Panel Board (4-Branches)</v>
          </cell>
          <cell r="C116" t="str">
            <v>set</v>
          </cell>
          <cell r="D116">
            <v>367.5</v>
          </cell>
          <cell r="E116">
            <v>0</v>
          </cell>
        </row>
        <row r="117">
          <cell r="A117">
            <v>7.2</v>
          </cell>
          <cell r="B117" t="str">
            <v>Circuit Breaker, 100A, 230V</v>
          </cell>
          <cell r="C117" t="str">
            <v>set</v>
          </cell>
          <cell r="D117">
            <v>525</v>
          </cell>
          <cell r="E117">
            <v>0</v>
          </cell>
        </row>
        <row r="118">
          <cell r="A118">
            <v>7.21</v>
          </cell>
          <cell r="B118" t="str">
            <v>Circuit Breaker, 20A, 230V</v>
          </cell>
          <cell r="C118" t="str">
            <v>set</v>
          </cell>
          <cell r="D118">
            <v>262.5</v>
          </cell>
          <cell r="E118">
            <v>0</v>
          </cell>
        </row>
        <row r="119">
          <cell r="A119">
            <v>7.22</v>
          </cell>
          <cell r="B119" t="str">
            <v>Entrance Cap</v>
          </cell>
          <cell r="C119" t="str">
            <v>pc.</v>
          </cell>
          <cell r="D119">
            <v>80</v>
          </cell>
          <cell r="E119">
            <v>0</v>
          </cell>
        </row>
        <row r="120">
          <cell r="A120">
            <v>7.23</v>
          </cell>
          <cell r="B120" t="str">
            <v>Electrical Tape</v>
          </cell>
          <cell r="C120" t="str">
            <v>pc.</v>
          </cell>
          <cell r="D120">
            <v>20</v>
          </cell>
          <cell r="E120">
            <v>0</v>
          </cell>
        </row>
        <row r="121">
          <cell r="A121">
            <v>7.24</v>
          </cell>
          <cell r="B121" t="str">
            <v>Electrical Installation per Outlet</v>
          </cell>
          <cell r="C121" t="str">
            <v>set</v>
          </cell>
          <cell r="D121">
            <v>0</v>
          </cell>
          <cell r="E121">
            <v>500</v>
          </cell>
        </row>
        <row r="122">
          <cell r="A122">
            <v>7.25</v>
          </cell>
          <cell r="B122" t="str">
            <v>Electrical Installation per Safety Switch</v>
          </cell>
          <cell r="C122" t="str">
            <v>set</v>
          </cell>
          <cell r="D122">
            <v>0</v>
          </cell>
          <cell r="E122">
            <v>1000</v>
          </cell>
        </row>
        <row r="123">
          <cell r="A123">
            <v>7.26</v>
          </cell>
          <cell r="B123" t="str">
            <v>TW 2.0 mm2</v>
          </cell>
          <cell r="C123" t="str">
            <v>roll</v>
          </cell>
          <cell r="D123">
            <v>945</v>
          </cell>
          <cell r="E123">
            <v>0</v>
          </cell>
        </row>
        <row r="124">
          <cell r="A124">
            <v>7.27</v>
          </cell>
          <cell r="B124" t="str">
            <v>THW 14 mm2</v>
          </cell>
          <cell r="C124" t="str">
            <v>l-m</v>
          </cell>
          <cell r="D124">
            <v>31.5</v>
          </cell>
          <cell r="E124">
            <v>0</v>
          </cell>
        </row>
        <row r="125">
          <cell r="A125">
            <v>7.28</v>
          </cell>
          <cell r="B125" t="str">
            <v>Bare Copper Wire 14 mm2</v>
          </cell>
          <cell r="C125" t="str">
            <v>l-m</v>
          </cell>
          <cell r="D125">
            <v>24.150000000000002</v>
          </cell>
          <cell r="E125">
            <v>0</v>
          </cell>
        </row>
        <row r="126">
          <cell r="A126">
            <v>7.29</v>
          </cell>
          <cell r="B126" t="str">
            <v>Two-Gang Switch with Cover</v>
          </cell>
          <cell r="C126" t="str">
            <v>pc.</v>
          </cell>
          <cell r="D126">
            <v>136.5</v>
          </cell>
          <cell r="E126">
            <v>0</v>
          </cell>
        </row>
        <row r="127">
          <cell r="A127">
            <v>7.3</v>
          </cell>
          <cell r="B127" t="str">
            <v>ACB 60AT main, branch: 8-20 AT</v>
          </cell>
          <cell r="C127" t="str">
            <v>set</v>
          </cell>
          <cell r="D127">
            <v>2100</v>
          </cell>
          <cell r="E127">
            <v>0</v>
          </cell>
        </row>
        <row r="128">
          <cell r="A128">
            <v>7.31</v>
          </cell>
          <cell r="B128" t="str">
            <v>Service Entrance Accessories</v>
          </cell>
          <cell r="C128" t="str">
            <v>lot</v>
          </cell>
          <cell r="D128">
            <v>3150</v>
          </cell>
          <cell r="E128">
            <v>0</v>
          </cell>
        </row>
        <row r="129">
          <cell r="A129">
            <v>8</v>
          </cell>
          <cell r="B129" t="str">
            <v>Filling Materials</v>
          </cell>
          <cell r="D129">
            <v>0</v>
          </cell>
          <cell r="E129">
            <v>0</v>
          </cell>
        </row>
        <row r="130">
          <cell r="A130">
            <v>8.01</v>
          </cell>
          <cell r="B130" t="str">
            <v>Escombro</v>
          </cell>
          <cell r="C130" t="str">
            <v>cu. m.</v>
          </cell>
          <cell r="D130">
            <v>315</v>
          </cell>
          <cell r="E130">
            <v>0</v>
          </cell>
        </row>
        <row r="131">
          <cell r="A131">
            <v>9</v>
          </cell>
          <cell r="B131" t="str">
            <v>Glass &amp; Glazing</v>
          </cell>
          <cell r="D131">
            <v>0</v>
          </cell>
          <cell r="E131">
            <v>0</v>
          </cell>
        </row>
        <row r="132">
          <cell r="A132" t="str">
            <v>9a</v>
          </cell>
          <cell r="B132" t="str">
            <v>Installation of fixed glass window</v>
          </cell>
          <cell r="C132" t="str">
            <v>sq. m.</v>
          </cell>
          <cell r="D132">
            <v>0</v>
          </cell>
          <cell r="E132">
            <v>90</v>
          </cell>
        </row>
        <row r="133">
          <cell r="A133" t="str">
            <v>9b</v>
          </cell>
          <cell r="B133" t="str">
            <v>Installation of glass transom</v>
          </cell>
          <cell r="C133" t="str">
            <v>sq. m.</v>
          </cell>
          <cell r="D133">
            <v>0</v>
          </cell>
          <cell r="E133">
            <v>88.6418</v>
          </cell>
        </row>
        <row r="134">
          <cell r="A134">
            <v>9.01</v>
          </cell>
          <cell r="B134" t="str">
            <v>Clear Glass, 2mm x 405mm x 510mm</v>
          </cell>
          <cell r="C134" t="str">
            <v>pc.</v>
          </cell>
          <cell r="D134">
            <v>36.75</v>
          </cell>
          <cell r="E134">
            <v>0</v>
          </cell>
        </row>
        <row r="135">
          <cell r="A135">
            <v>9.02</v>
          </cell>
          <cell r="B135" t="str">
            <v>Clear Glass, 3mm x 405mm x 915mm</v>
          </cell>
          <cell r="C135" t="str">
            <v>pc.</v>
          </cell>
          <cell r="D135">
            <v>168</v>
          </cell>
          <cell r="E135">
            <v>0</v>
          </cell>
        </row>
        <row r="136">
          <cell r="A136">
            <v>9.03</v>
          </cell>
          <cell r="B136" t="str">
            <v>Clear Glass, 3mm x 610mm x 1220mm</v>
          </cell>
          <cell r="C136" t="str">
            <v>pc.</v>
          </cell>
          <cell r="D136">
            <v>338.1</v>
          </cell>
          <cell r="E136">
            <v>0</v>
          </cell>
        </row>
        <row r="137">
          <cell r="A137">
            <v>9.04</v>
          </cell>
          <cell r="B137" t="str">
            <v>Clear Glass, 5.5mm x 1220mm x 1525mm</v>
          </cell>
          <cell r="C137" t="str">
            <v>pc.</v>
          </cell>
          <cell r="D137">
            <v>603.75</v>
          </cell>
          <cell r="E137">
            <v>0</v>
          </cell>
        </row>
        <row r="138">
          <cell r="A138">
            <v>9.05</v>
          </cell>
          <cell r="B138" t="str">
            <v>Clear Glass, 5.5mm x 1220mm x 2135mm</v>
          </cell>
          <cell r="C138" t="str">
            <v>pc.</v>
          </cell>
          <cell r="D138">
            <v>31.5</v>
          </cell>
          <cell r="E138">
            <v>0</v>
          </cell>
        </row>
        <row r="139">
          <cell r="A139">
            <v>9.06</v>
          </cell>
          <cell r="B139" t="str">
            <v>Clear Glass, 5mm x 1220mm x 1200mm</v>
          </cell>
          <cell r="C139" t="str">
            <v>pc.</v>
          </cell>
          <cell r="D139">
            <v>437.85</v>
          </cell>
          <cell r="E139">
            <v>0</v>
          </cell>
        </row>
        <row r="140">
          <cell r="A140">
            <v>9.07</v>
          </cell>
          <cell r="B140" t="str">
            <v>Clear Glass Table, 6mm x 50mm x 100mm</v>
          </cell>
          <cell r="C140" t="str">
            <v>pc.</v>
          </cell>
          <cell r="D140">
            <v>89.25</v>
          </cell>
          <cell r="E140">
            <v>0</v>
          </cell>
        </row>
        <row r="141">
          <cell r="A141">
            <v>9.08</v>
          </cell>
          <cell r="B141" t="str">
            <v>Clear Glass Window, 3mm x 50mm x 100mm</v>
          </cell>
          <cell r="C141" t="str">
            <v>pc.</v>
          </cell>
          <cell r="D141">
            <v>40.95</v>
          </cell>
          <cell r="E141">
            <v>0</v>
          </cell>
        </row>
        <row r="142">
          <cell r="A142">
            <v>9.09</v>
          </cell>
          <cell r="B142" t="str">
            <v>Figured Glass (Ilang-Ilang) Jalousy, 5.5mm x 100mm x 915mm</v>
          </cell>
          <cell r="C142" t="str">
            <v>pc.</v>
          </cell>
          <cell r="D142">
            <v>31.5</v>
          </cell>
          <cell r="E142">
            <v>0</v>
          </cell>
        </row>
        <row r="143">
          <cell r="A143">
            <v>9.1</v>
          </cell>
          <cell r="B143" t="str">
            <v>Figured Glass (Ilang-Ilang) Table, 5mm x 915mm x 1220mm</v>
          </cell>
          <cell r="C143" t="str">
            <v>pc.</v>
          </cell>
          <cell r="D143">
            <v>89.25</v>
          </cell>
          <cell r="E143">
            <v>0</v>
          </cell>
        </row>
        <row r="144">
          <cell r="A144">
            <v>9.11</v>
          </cell>
          <cell r="B144" t="str">
            <v>Imported Bronze Float,   6mm</v>
          </cell>
          <cell r="C144" t="str">
            <v>sq. ft.</v>
          </cell>
          <cell r="D144">
            <v>42</v>
          </cell>
          <cell r="E144">
            <v>0</v>
          </cell>
        </row>
        <row r="145">
          <cell r="A145">
            <v>9.12</v>
          </cell>
          <cell r="B145" t="str">
            <v>Imported Bronze Float, 10mm</v>
          </cell>
          <cell r="C145" t="str">
            <v>sq. ft.</v>
          </cell>
          <cell r="D145">
            <v>89.25</v>
          </cell>
          <cell r="E145">
            <v>0</v>
          </cell>
        </row>
        <row r="146">
          <cell r="A146">
            <v>9.13</v>
          </cell>
          <cell r="B146" t="str">
            <v>Imported Bronze Float, 12mm</v>
          </cell>
          <cell r="C146" t="str">
            <v>sq. ft.</v>
          </cell>
          <cell r="D146">
            <v>105</v>
          </cell>
          <cell r="E146">
            <v>0</v>
          </cell>
        </row>
        <row r="147">
          <cell r="A147">
            <v>9.14</v>
          </cell>
          <cell r="B147" t="str">
            <v>Imported Clear Float,   6mm</v>
          </cell>
          <cell r="C147" t="str">
            <v>sq. ft.</v>
          </cell>
          <cell r="D147">
            <v>36.75</v>
          </cell>
          <cell r="E147">
            <v>0</v>
          </cell>
        </row>
        <row r="148">
          <cell r="A148">
            <v>9.15</v>
          </cell>
          <cell r="B148" t="str">
            <v>Imported Clear Float, 10mm</v>
          </cell>
          <cell r="C148" t="str">
            <v>sq. ft.</v>
          </cell>
          <cell r="D148">
            <v>78.75</v>
          </cell>
          <cell r="E148">
            <v>0</v>
          </cell>
        </row>
        <row r="149">
          <cell r="A149">
            <v>9.16</v>
          </cell>
          <cell r="B149" t="str">
            <v>Imported Clear Float, 12mm</v>
          </cell>
          <cell r="C149" t="str">
            <v>sq. ft.</v>
          </cell>
          <cell r="D149">
            <v>105.315</v>
          </cell>
          <cell r="E149">
            <v>0</v>
          </cell>
        </row>
        <row r="150">
          <cell r="A150">
            <v>9.17</v>
          </cell>
          <cell r="B150" t="str">
            <v>Imported Mirror (Plain), 6mm</v>
          </cell>
          <cell r="C150" t="str">
            <v>sq. ft.</v>
          </cell>
          <cell r="D150">
            <v>67.62</v>
          </cell>
          <cell r="E150">
            <v>0</v>
          </cell>
        </row>
        <row r="151">
          <cell r="A151">
            <v>9.18</v>
          </cell>
          <cell r="B151" t="str">
            <v>Clear Glass, 3mm x 300mm x 900mm</v>
          </cell>
          <cell r="C151" t="str">
            <v>pc.</v>
          </cell>
          <cell r="D151">
            <v>122.85000000000001</v>
          </cell>
          <cell r="E151">
            <v>0</v>
          </cell>
        </row>
        <row r="152">
          <cell r="A152">
            <v>9.19</v>
          </cell>
          <cell r="B152" t="str">
            <v>Clear Glass, 3mm x 300mm x 600mm</v>
          </cell>
          <cell r="C152" t="str">
            <v>pc.</v>
          </cell>
          <cell r="D152">
            <v>20</v>
          </cell>
          <cell r="E152">
            <v>0</v>
          </cell>
        </row>
        <row r="153">
          <cell r="A153">
            <v>9.2</v>
          </cell>
          <cell r="B153" t="str">
            <v>Clear Glass, 3mm x 250mm x 900mm</v>
          </cell>
          <cell r="C153" t="str">
            <v>pc.</v>
          </cell>
          <cell r="D153">
            <v>102.375</v>
          </cell>
          <cell r="E153">
            <v>0</v>
          </cell>
        </row>
        <row r="154">
          <cell r="A154">
            <v>9.21</v>
          </cell>
          <cell r="B154" t="str">
            <v>Clear Glass, 3mm x 250mm x 1000mm</v>
          </cell>
          <cell r="C154" t="str">
            <v>pc.</v>
          </cell>
          <cell r="D154">
            <v>113.4</v>
          </cell>
          <cell r="E154">
            <v>0</v>
          </cell>
        </row>
        <row r="155">
          <cell r="A155">
            <v>9.22</v>
          </cell>
          <cell r="B155" t="str">
            <v>Clear Glass, 3mm x 250mm x 800mm</v>
          </cell>
          <cell r="C155" t="str">
            <v>pc.</v>
          </cell>
          <cell r="D155">
            <v>91.35000000000001</v>
          </cell>
          <cell r="E155">
            <v>0</v>
          </cell>
        </row>
        <row r="156">
          <cell r="A156">
            <v>9.23</v>
          </cell>
          <cell r="B156" t="str">
            <v>Clear Glass, 3mm x 300mm x 300mm</v>
          </cell>
          <cell r="C156" t="str">
            <v>pc.</v>
          </cell>
          <cell r="D156">
            <v>40.95</v>
          </cell>
          <cell r="E156">
            <v>0</v>
          </cell>
        </row>
        <row r="157">
          <cell r="A157">
            <v>9.24</v>
          </cell>
          <cell r="B157" t="str">
            <v>Clear Glass, 3mm x 300mm x 400mm</v>
          </cell>
          <cell r="C157" t="str">
            <v>pc.</v>
          </cell>
          <cell r="D157">
            <v>54.6</v>
          </cell>
          <cell r="E157">
            <v>0</v>
          </cell>
        </row>
        <row r="158">
          <cell r="A158">
            <v>9.25</v>
          </cell>
          <cell r="B158" t="str">
            <v>Clear Glass, 3mm x 350mm x 700mm</v>
          </cell>
          <cell r="C158" t="str">
            <v>pc.</v>
          </cell>
          <cell r="D158">
            <v>112.35000000000001</v>
          </cell>
          <cell r="E158">
            <v>0</v>
          </cell>
        </row>
        <row r="159">
          <cell r="A159">
            <v>9.26</v>
          </cell>
          <cell r="B159" t="str">
            <v>Clear Glass 5mm (Ordinary)</v>
          </cell>
          <cell r="C159" t="str">
            <v>sq.ft</v>
          </cell>
          <cell r="D159">
            <v>23.7</v>
          </cell>
        </row>
        <row r="160">
          <cell r="A160">
            <v>9.27</v>
          </cell>
          <cell r="B160" t="str">
            <v>Clear Glass 1/8" thick</v>
          </cell>
          <cell r="C160" t="str">
            <v>sq.ft</v>
          </cell>
          <cell r="D160">
            <v>20</v>
          </cell>
        </row>
        <row r="161">
          <cell r="A161">
            <v>10</v>
          </cell>
          <cell r="B161" t="str">
            <v>Hardware</v>
          </cell>
          <cell r="D161">
            <v>0</v>
          </cell>
          <cell r="E161">
            <v>0</v>
          </cell>
        </row>
        <row r="162">
          <cell r="A162" t="str">
            <v>10a</v>
          </cell>
          <cell r="B162" t="str">
            <v>Installation of Welded Wire</v>
          </cell>
          <cell r="C162" t="str">
            <v>sq. m.</v>
          </cell>
          <cell r="D162">
            <v>0</v>
          </cell>
          <cell r="E162">
            <v>120</v>
          </cell>
        </row>
        <row r="163">
          <cell r="A163">
            <v>10.01</v>
          </cell>
          <cell r="B163" t="str">
            <v>Barbed Wire, 20 kgs/roll</v>
          </cell>
          <cell r="C163" t="str">
            <v>roll</v>
          </cell>
          <cell r="D163">
            <v>525</v>
          </cell>
          <cell r="E163">
            <v>0</v>
          </cell>
        </row>
        <row r="164">
          <cell r="A164">
            <v>10.02</v>
          </cell>
          <cell r="B164" t="str">
            <v>Butt Hinges, 3" x 3"</v>
          </cell>
          <cell r="C164" t="str">
            <v>pc.</v>
          </cell>
          <cell r="D164">
            <v>6</v>
          </cell>
          <cell r="E164">
            <v>0</v>
          </cell>
        </row>
        <row r="165">
          <cell r="A165">
            <v>10.03</v>
          </cell>
          <cell r="B165" t="str">
            <v>Butt Hinges, 4" x 4"</v>
          </cell>
          <cell r="C165" t="str">
            <v>pc.</v>
          </cell>
          <cell r="D165">
            <v>31.5</v>
          </cell>
          <cell r="E165">
            <v>0</v>
          </cell>
        </row>
        <row r="166">
          <cell r="A166" t="str">
            <v>10.03A</v>
          </cell>
          <cell r="B166" t="str">
            <v>Loose Hinges, 3 1/2" x 3 1/2"</v>
          </cell>
          <cell r="C166" t="str">
            <v>pc.</v>
          </cell>
          <cell r="D166">
            <v>35</v>
          </cell>
        </row>
        <row r="167">
          <cell r="A167">
            <v>10.04</v>
          </cell>
          <cell r="B167" t="str">
            <v>Door Lockset (Alpha/epo), Bathroom</v>
          </cell>
          <cell r="C167" t="str">
            <v>set</v>
          </cell>
          <cell r="D167">
            <v>161.70000000000002</v>
          </cell>
          <cell r="E167">
            <v>0</v>
          </cell>
        </row>
        <row r="168">
          <cell r="A168">
            <v>10.05</v>
          </cell>
          <cell r="B168" t="str">
            <v>Door Lockset (Alpha/epo), Bedroom</v>
          </cell>
          <cell r="C168" t="str">
            <v>set</v>
          </cell>
          <cell r="D168">
            <v>170.1</v>
          </cell>
          <cell r="E168">
            <v>0</v>
          </cell>
        </row>
        <row r="169">
          <cell r="A169">
            <v>10.06</v>
          </cell>
          <cell r="B169" t="str">
            <v>Door Lockset (Alpha/epo), Entrance</v>
          </cell>
          <cell r="C169" t="str">
            <v>set</v>
          </cell>
          <cell r="D169">
            <v>173.25</v>
          </cell>
          <cell r="E169">
            <v>0</v>
          </cell>
        </row>
        <row r="170">
          <cell r="A170">
            <v>10.07</v>
          </cell>
          <cell r="B170" t="str">
            <v>Door Lockset (Alpha Brand, Japan), Bedroom</v>
          </cell>
          <cell r="C170" t="str">
            <v>set</v>
          </cell>
          <cell r="D170">
            <v>225.75</v>
          </cell>
          <cell r="E170">
            <v>0</v>
          </cell>
        </row>
        <row r="171">
          <cell r="A171">
            <v>10.08</v>
          </cell>
          <cell r="B171" t="str">
            <v>Door Lockset (Alpha Brand, Japan), Entrance</v>
          </cell>
          <cell r="C171" t="str">
            <v>set</v>
          </cell>
          <cell r="D171">
            <v>220</v>
          </cell>
          <cell r="E171">
            <v>0</v>
          </cell>
        </row>
        <row r="172">
          <cell r="A172">
            <v>10.09</v>
          </cell>
          <cell r="B172" t="str">
            <v>Door Lockset (Kwikset Brand, US), Bathroom</v>
          </cell>
          <cell r="C172" t="str">
            <v>set</v>
          </cell>
          <cell r="D172">
            <v>787.5</v>
          </cell>
          <cell r="E172">
            <v>0</v>
          </cell>
        </row>
        <row r="173">
          <cell r="A173" t="str">
            <v>10.10A</v>
          </cell>
          <cell r="B173" t="str">
            <v>Installation of Door Lockset</v>
          </cell>
          <cell r="C173" t="str">
            <v>set</v>
          </cell>
          <cell r="D173">
            <v>0</v>
          </cell>
          <cell r="E173">
            <v>200</v>
          </cell>
        </row>
        <row r="174">
          <cell r="A174">
            <v>10.1</v>
          </cell>
          <cell r="B174" t="str">
            <v>Formica, 4' x 8'</v>
          </cell>
          <cell r="C174" t="str">
            <v>pc.</v>
          </cell>
          <cell r="D174">
            <v>472.5</v>
          </cell>
          <cell r="E174">
            <v>0</v>
          </cell>
        </row>
        <row r="175">
          <cell r="A175">
            <v>10.11</v>
          </cell>
          <cell r="B175" t="str">
            <v>G.I. Wire #16 </v>
          </cell>
          <cell r="C175" t="str">
            <v>kg.</v>
          </cell>
          <cell r="D175">
            <v>31.5</v>
          </cell>
          <cell r="E175">
            <v>0</v>
          </cell>
        </row>
        <row r="176">
          <cell r="A176" t="str">
            <v>10.11a</v>
          </cell>
          <cell r="B176" t="str">
            <v>G.I. Wire #18</v>
          </cell>
          <cell r="C176" t="str">
            <v>kg.</v>
          </cell>
          <cell r="D176">
            <v>36.75</v>
          </cell>
          <cell r="E176">
            <v>0</v>
          </cell>
        </row>
        <row r="177">
          <cell r="A177">
            <v>10.12</v>
          </cell>
          <cell r="B177" t="str">
            <v>Machine Bolts with STD Nuts &amp; Washers, 5/8" dia. x   7"</v>
          </cell>
          <cell r="C177" t="str">
            <v>pc.</v>
          </cell>
          <cell r="D177">
            <v>15.75</v>
          </cell>
          <cell r="E177">
            <v>0</v>
          </cell>
        </row>
        <row r="178">
          <cell r="A178">
            <v>10.13</v>
          </cell>
          <cell r="B178" t="str">
            <v>Machine Bolts with STD Nuts &amp; Washers, 5/8" dia. x   8"</v>
          </cell>
          <cell r="C178" t="str">
            <v>pc.</v>
          </cell>
          <cell r="D178">
            <v>18.900000000000002</v>
          </cell>
          <cell r="E178">
            <v>0</v>
          </cell>
        </row>
        <row r="179">
          <cell r="A179">
            <v>10.14</v>
          </cell>
          <cell r="B179" t="str">
            <v>Machine Bolts with STD Nuts &amp; Washers, 5/8" dia. x 10"</v>
          </cell>
          <cell r="C179" t="str">
            <v>pc.</v>
          </cell>
          <cell r="D179">
            <v>23.1</v>
          </cell>
          <cell r="E179">
            <v>0</v>
          </cell>
        </row>
        <row r="180">
          <cell r="A180">
            <v>10.15</v>
          </cell>
          <cell r="B180" t="str">
            <v>Machine Bolts with STD Nuts &amp; Washers, 1/2" dia. x  7"</v>
          </cell>
          <cell r="C180" t="str">
            <v>pc.</v>
          </cell>
          <cell r="D180">
            <v>10.5</v>
          </cell>
          <cell r="E180">
            <v>0</v>
          </cell>
        </row>
        <row r="181">
          <cell r="A181">
            <v>10.16</v>
          </cell>
          <cell r="B181" t="str">
            <v>Machine Bolts with STD Nuts &amp; Washers, 1/2" dia. x  8"</v>
          </cell>
          <cell r="C181" t="str">
            <v>pc.</v>
          </cell>
          <cell r="D181">
            <v>13.65</v>
          </cell>
          <cell r="E181">
            <v>0</v>
          </cell>
        </row>
        <row r="182">
          <cell r="A182">
            <v>10.17</v>
          </cell>
          <cell r="B182" t="str">
            <v>Muriatic Acid</v>
          </cell>
          <cell r="C182" t="str">
            <v>bottle</v>
          </cell>
          <cell r="D182">
            <v>26.25</v>
          </cell>
          <cell r="E182">
            <v>0</v>
          </cell>
        </row>
        <row r="183">
          <cell r="A183">
            <v>10.18</v>
          </cell>
          <cell r="B183" t="str">
            <v>Common Wire Nails, 1"</v>
          </cell>
          <cell r="C183" t="str">
            <v>kg.</v>
          </cell>
          <cell r="D183">
            <v>42</v>
          </cell>
          <cell r="E183">
            <v>0</v>
          </cell>
        </row>
        <row r="184">
          <cell r="A184">
            <v>10.19</v>
          </cell>
          <cell r="B184" t="str">
            <v>Common Wire Nails, 2"</v>
          </cell>
          <cell r="C184" t="str">
            <v>kg.</v>
          </cell>
          <cell r="D184">
            <v>25</v>
          </cell>
          <cell r="E184">
            <v>0</v>
          </cell>
        </row>
        <row r="185">
          <cell r="A185">
            <v>10.2</v>
          </cell>
          <cell r="B185" t="str">
            <v>Common Wire Nails, 3"</v>
          </cell>
          <cell r="C185" t="str">
            <v>kg.</v>
          </cell>
          <cell r="D185">
            <v>25</v>
          </cell>
          <cell r="E185">
            <v>0</v>
          </cell>
        </row>
        <row r="186">
          <cell r="A186">
            <v>10.21</v>
          </cell>
          <cell r="B186" t="str">
            <v>Concrete Nails, 1"</v>
          </cell>
          <cell r="C186" t="str">
            <v>kg.</v>
          </cell>
          <cell r="D186">
            <v>68.25</v>
          </cell>
          <cell r="E186">
            <v>0</v>
          </cell>
        </row>
        <row r="187">
          <cell r="A187">
            <v>10.22</v>
          </cell>
          <cell r="B187" t="str">
            <v>Concrete Nails, 2"</v>
          </cell>
          <cell r="C187" t="str">
            <v>kg.</v>
          </cell>
          <cell r="D187">
            <v>68.25</v>
          </cell>
          <cell r="E187">
            <v>0</v>
          </cell>
        </row>
        <row r="188">
          <cell r="A188" t="str">
            <v>10.22a</v>
          </cell>
          <cell r="B188" t="str">
            <v>Concrete Nails, 3"</v>
          </cell>
          <cell r="C188" t="str">
            <v>kg.</v>
          </cell>
          <cell r="D188">
            <v>68.25</v>
          </cell>
          <cell r="E188">
            <v>0</v>
          </cell>
        </row>
        <row r="189">
          <cell r="A189">
            <v>10.23</v>
          </cell>
          <cell r="B189" t="str">
            <v>Finishing Nails, 1"</v>
          </cell>
          <cell r="C189" t="str">
            <v>kg.</v>
          </cell>
          <cell r="D189">
            <v>30</v>
          </cell>
          <cell r="E189">
            <v>0</v>
          </cell>
        </row>
        <row r="190">
          <cell r="A190">
            <v>10.24</v>
          </cell>
          <cell r="B190" t="str">
            <v>Finishing Nails, 2"</v>
          </cell>
          <cell r="C190" t="str">
            <v>kg.</v>
          </cell>
          <cell r="D190">
            <v>31.5</v>
          </cell>
          <cell r="E190">
            <v>0</v>
          </cell>
        </row>
        <row r="191">
          <cell r="A191">
            <v>10.25</v>
          </cell>
          <cell r="B191" t="str">
            <v>Finishing Nails, 3"</v>
          </cell>
          <cell r="C191" t="str">
            <v>kg.</v>
          </cell>
          <cell r="D191">
            <v>31.5</v>
          </cell>
          <cell r="E191">
            <v>0</v>
          </cell>
        </row>
        <row r="192">
          <cell r="A192">
            <v>10.26</v>
          </cell>
          <cell r="B192" t="str">
            <v>Nikolite</v>
          </cell>
          <cell r="C192" t="str">
            <v>pc.</v>
          </cell>
          <cell r="D192">
            <v>27.825000000000003</v>
          </cell>
          <cell r="E192">
            <v>0</v>
          </cell>
        </row>
        <row r="193">
          <cell r="A193">
            <v>10.27</v>
          </cell>
          <cell r="B193" t="str">
            <v>PVC Cement</v>
          </cell>
          <cell r="C193" t="str">
            <v>can</v>
          </cell>
          <cell r="D193">
            <v>147</v>
          </cell>
          <cell r="E193">
            <v>0</v>
          </cell>
        </row>
        <row r="194">
          <cell r="A194">
            <v>10.28</v>
          </cell>
          <cell r="B194" t="str">
            <v>Plastic Roof Cement, Master Brand</v>
          </cell>
          <cell r="C194" t="str">
            <v>gal.</v>
          </cell>
          <cell r="D194">
            <v>136.5</v>
          </cell>
          <cell r="E194">
            <v>0</v>
          </cell>
        </row>
        <row r="195">
          <cell r="A195">
            <v>10.29</v>
          </cell>
          <cell r="B195" t="str">
            <v>Post Strap, 3/16" x 1-1/2" x 20"</v>
          </cell>
          <cell r="C195" t="str">
            <v>pc.</v>
          </cell>
          <cell r="D195">
            <v>47.25</v>
          </cell>
          <cell r="E195">
            <v>0</v>
          </cell>
        </row>
        <row r="196">
          <cell r="A196">
            <v>10.3</v>
          </cell>
          <cell r="B196" t="str">
            <v>Umbrella Nails</v>
          </cell>
          <cell r="C196" t="str">
            <v>kg.</v>
          </cell>
          <cell r="D196">
            <v>52.5</v>
          </cell>
          <cell r="E196">
            <v>0</v>
          </cell>
        </row>
        <row r="197">
          <cell r="A197">
            <v>10.31</v>
          </cell>
          <cell r="B197" t="str">
            <v>Rugby</v>
          </cell>
          <cell r="C197" t="str">
            <v>gal.</v>
          </cell>
          <cell r="D197">
            <v>36.75</v>
          </cell>
          <cell r="E197">
            <v>0</v>
          </cell>
        </row>
        <row r="198">
          <cell r="A198">
            <v>10.32</v>
          </cell>
          <cell r="B198" t="str">
            <v>Teflon Tape</v>
          </cell>
          <cell r="C198" t="str">
            <v>pc.</v>
          </cell>
          <cell r="D198">
            <v>10.5</v>
          </cell>
          <cell r="E198">
            <v>0</v>
          </cell>
        </row>
        <row r="199">
          <cell r="A199">
            <v>10.33</v>
          </cell>
          <cell r="B199" t="str">
            <v>Tie Rod, 6mm x 6m</v>
          </cell>
          <cell r="C199" t="str">
            <v>pc.</v>
          </cell>
          <cell r="D199">
            <v>29.400000000000002</v>
          </cell>
          <cell r="E199">
            <v>0</v>
          </cell>
        </row>
        <row r="200">
          <cell r="A200">
            <v>10.34</v>
          </cell>
          <cell r="B200" t="str">
            <v>Turn Buckles, 1/2"</v>
          </cell>
          <cell r="C200" t="str">
            <v>pc.</v>
          </cell>
          <cell r="D200">
            <v>92.4</v>
          </cell>
          <cell r="E200">
            <v>0</v>
          </cell>
        </row>
        <row r="201">
          <cell r="A201">
            <v>10.35</v>
          </cell>
          <cell r="B201" t="str">
            <v>Turn Buckles, 5/8"</v>
          </cell>
          <cell r="C201" t="str">
            <v>pc.</v>
          </cell>
          <cell r="D201">
            <v>94.5</v>
          </cell>
          <cell r="E201">
            <v>0</v>
          </cell>
        </row>
        <row r="202">
          <cell r="A202">
            <v>10.36</v>
          </cell>
          <cell r="B202" t="str">
            <v>Turn Buckles, 3/4"</v>
          </cell>
          <cell r="C202" t="str">
            <v>pc.</v>
          </cell>
          <cell r="D202">
            <v>157.5</v>
          </cell>
          <cell r="E202">
            <v>0</v>
          </cell>
        </row>
        <row r="203">
          <cell r="A203">
            <v>10.37</v>
          </cell>
          <cell r="B203" t="str">
            <v>Welding Rod</v>
          </cell>
          <cell r="C203" t="str">
            <v>kg.</v>
          </cell>
          <cell r="D203">
            <v>68.25</v>
          </cell>
          <cell r="E203">
            <v>0</v>
          </cell>
        </row>
        <row r="204">
          <cell r="A204">
            <v>10.38</v>
          </cell>
          <cell r="B204" t="str">
            <v>Wood Glue</v>
          </cell>
          <cell r="C204" t="str">
            <v>pint</v>
          </cell>
          <cell r="D204">
            <v>36.75</v>
          </cell>
          <cell r="E204">
            <v>0</v>
          </cell>
        </row>
        <row r="205">
          <cell r="A205">
            <v>10.39</v>
          </cell>
          <cell r="B205" t="str">
            <v>Welded Wire 1/2"x1/2"</v>
          </cell>
          <cell r="C205" t="str">
            <v>sq. m.</v>
          </cell>
          <cell r="D205">
            <v>120</v>
          </cell>
          <cell r="E205">
            <v>0</v>
          </cell>
        </row>
        <row r="206">
          <cell r="A206">
            <v>10.4</v>
          </cell>
          <cell r="B206" t="str">
            <v>Roof Sealant</v>
          </cell>
          <cell r="C206" t="str">
            <v>lit.</v>
          </cell>
          <cell r="D206">
            <v>157.5</v>
          </cell>
          <cell r="E206">
            <v>0</v>
          </cell>
        </row>
        <row r="207">
          <cell r="A207">
            <v>10.41</v>
          </cell>
          <cell r="B207" t="str">
            <v>Wood Preservative</v>
          </cell>
          <cell r="C207" t="str">
            <v>unit</v>
          </cell>
          <cell r="D207">
            <v>294</v>
          </cell>
          <cell r="E207">
            <v>0</v>
          </cell>
        </row>
        <row r="208">
          <cell r="A208">
            <v>10.42</v>
          </cell>
          <cell r="B208" t="str">
            <v>Teckscrew (21/2")</v>
          </cell>
          <cell r="C208" t="str">
            <v>pc.</v>
          </cell>
          <cell r="D208">
            <v>2</v>
          </cell>
          <cell r="E208">
            <v>0</v>
          </cell>
        </row>
        <row r="209">
          <cell r="A209">
            <v>10.43</v>
          </cell>
          <cell r="B209" t="str">
            <v>Common Wire Nails, 4"</v>
          </cell>
          <cell r="C209" t="str">
            <v>kg.</v>
          </cell>
          <cell r="D209">
            <v>29.400000000000002</v>
          </cell>
          <cell r="E209">
            <v>0</v>
          </cell>
        </row>
        <row r="210">
          <cell r="A210">
            <v>10.44</v>
          </cell>
          <cell r="B210" t="str">
            <v>Blind Rivets</v>
          </cell>
          <cell r="C210" t="str">
            <v>pc.</v>
          </cell>
          <cell r="D210">
            <v>0.525</v>
          </cell>
          <cell r="E210">
            <v>0</v>
          </cell>
        </row>
        <row r="211">
          <cell r="A211">
            <v>10.45</v>
          </cell>
          <cell r="B211" t="str">
            <v>Paint Brush #1</v>
          </cell>
          <cell r="C211" t="str">
            <v>pc.</v>
          </cell>
          <cell r="D211">
            <v>15.75</v>
          </cell>
          <cell r="E211">
            <v>0</v>
          </cell>
        </row>
        <row r="212">
          <cell r="A212">
            <v>10.46</v>
          </cell>
          <cell r="B212" t="str">
            <v>Paint Brush #2</v>
          </cell>
          <cell r="C212" t="str">
            <v>pc.</v>
          </cell>
          <cell r="D212">
            <v>30</v>
          </cell>
          <cell r="E212">
            <v>0</v>
          </cell>
        </row>
        <row r="213">
          <cell r="A213">
            <v>10.47</v>
          </cell>
          <cell r="B213" t="str">
            <v>Paint Brush #3</v>
          </cell>
          <cell r="C213" t="str">
            <v>pc.</v>
          </cell>
          <cell r="D213">
            <v>45</v>
          </cell>
          <cell r="E213">
            <v>0</v>
          </cell>
        </row>
        <row r="214">
          <cell r="A214">
            <v>10.48</v>
          </cell>
          <cell r="B214" t="str">
            <v>Paint Brush #4</v>
          </cell>
          <cell r="C214" t="str">
            <v>pc.</v>
          </cell>
          <cell r="D214">
            <v>60</v>
          </cell>
          <cell r="E214">
            <v>0</v>
          </cell>
        </row>
        <row r="215">
          <cell r="A215">
            <v>10.49</v>
          </cell>
          <cell r="B215" t="str">
            <v>Roller Brush #6</v>
          </cell>
          <cell r="C215" t="str">
            <v>pc.</v>
          </cell>
          <cell r="D215">
            <v>50</v>
          </cell>
          <cell r="E215">
            <v>0</v>
          </cell>
        </row>
        <row r="216">
          <cell r="A216">
            <v>10.5</v>
          </cell>
          <cell r="B216" t="str">
            <v>Roller Brush #7</v>
          </cell>
          <cell r="C216" t="str">
            <v>pc.</v>
          </cell>
          <cell r="D216">
            <v>50</v>
          </cell>
          <cell r="E216">
            <v>0</v>
          </cell>
        </row>
        <row r="217">
          <cell r="A217">
            <v>10.51</v>
          </cell>
          <cell r="B217" t="str">
            <v>Sand Paper (100)</v>
          </cell>
          <cell r="C217" t="str">
            <v>pc.</v>
          </cell>
          <cell r="D217">
            <v>10</v>
          </cell>
          <cell r="E217">
            <v>0</v>
          </cell>
        </row>
        <row r="218">
          <cell r="A218">
            <v>10.52</v>
          </cell>
          <cell r="B218" t="str">
            <v>Sand Paper (240)</v>
          </cell>
          <cell r="C218" t="str">
            <v>pc.</v>
          </cell>
          <cell r="D218">
            <v>8.4</v>
          </cell>
          <cell r="E218">
            <v>0</v>
          </cell>
        </row>
        <row r="219">
          <cell r="A219">
            <v>10.53</v>
          </cell>
          <cell r="B219" t="str">
            <v>Spatula #2</v>
          </cell>
          <cell r="C219" t="str">
            <v>pair</v>
          </cell>
          <cell r="D219">
            <v>26.25</v>
          </cell>
          <cell r="E219">
            <v>0</v>
          </cell>
        </row>
        <row r="220">
          <cell r="A220">
            <v>10.54</v>
          </cell>
          <cell r="B220" t="str">
            <v>Spatula #4</v>
          </cell>
          <cell r="C220" t="str">
            <v>pair</v>
          </cell>
          <cell r="D220">
            <v>31.5</v>
          </cell>
          <cell r="E220">
            <v>0</v>
          </cell>
        </row>
        <row r="221">
          <cell r="A221">
            <v>10.55</v>
          </cell>
          <cell r="B221" t="str">
            <v>Paint Tray</v>
          </cell>
          <cell r="C221" t="str">
            <v>pc.</v>
          </cell>
          <cell r="D221">
            <v>20</v>
          </cell>
          <cell r="E221">
            <v>0</v>
          </cell>
        </row>
        <row r="222">
          <cell r="A222">
            <v>10.56</v>
          </cell>
          <cell r="B222" t="str">
            <v>Stoffa</v>
          </cell>
          <cell r="C222" t="str">
            <v>kg.</v>
          </cell>
          <cell r="D222">
            <v>42</v>
          </cell>
          <cell r="E222">
            <v>0</v>
          </cell>
        </row>
        <row r="223">
          <cell r="A223">
            <v>10.57</v>
          </cell>
          <cell r="B223" t="str">
            <v>Steel Brush #1</v>
          </cell>
          <cell r="C223" t="str">
            <v>pc.</v>
          </cell>
          <cell r="D223">
            <v>15.75</v>
          </cell>
          <cell r="E223">
            <v>0</v>
          </cell>
        </row>
        <row r="224">
          <cell r="A224">
            <v>10.58</v>
          </cell>
          <cell r="B224" t="str">
            <v>Steel Brush #2</v>
          </cell>
          <cell r="C224" t="str">
            <v>pc.</v>
          </cell>
          <cell r="D224">
            <v>26.25</v>
          </cell>
          <cell r="E224">
            <v>0</v>
          </cell>
        </row>
        <row r="225">
          <cell r="A225">
            <v>10.59</v>
          </cell>
          <cell r="B225" t="str">
            <v>Perforated G.I. Metal Sheet ( 0.8 mm thick )</v>
          </cell>
          <cell r="C225" t="str">
            <v>sheet</v>
          </cell>
          <cell r="D225">
            <v>1785</v>
          </cell>
          <cell r="E225">
            <v>0</v>
          </cell>
        </row>
        <row r="226">
          <cell r="A226">
            <v>10.6</v>
          </cell>
          <cell r="B226" t="str">
            <v>Pull Wire</v>
          </cell>
          <cell r="C226" t="str">
            <v>roll</v>
          </cell>
          <cell r="D226">
            <v>1050</v>
          </cell>
          <cell r="E226">
            <v>0</v>
          </cell>
        </row>
        <row r="227">
          <cell r="A227">
            <v>10.6</v>
          </cell>
          <cell r="B227" t="str">
            <v>EXPANSION BOLT</v>
          </cell>
        </row>
        <row r="228">
          <cell r="A228">
            <v>10.61</v>
          </cell>
          <cell r="B228" t="str">
            <v>SA10108 Spatec (Ramset)</v>
          </cell>
          <cell r="C228" t="str">
            <v>pc.</v>
          </cell>
          <cell r="D228">
            <v>235.20000000000002</v>
          </cell>
          <cell r="E228">
            <v>0</v>
          </cell>
        </row>
        <row r="229">
          <cell r="A229">
            <v>10.62</v>
          </cell>
          <cell r="B229" t="str">
            <v>DP10065 Dynabolt Plus Anchor (Ramset)</v>
          </cell>
          <cell r="C229" t="str">
            <v>pc.</v>
          </cell>
          <cell r="D229">
            <v>19.425</v>
          </cell>
          <cell r="E229">
            <v>0</v>
          </cell>
        </row>
        <row r="230">
          <cell r="A230">
            <v>10.63</v>
          </cell>
          <cell r="B230" t="str">
            <v>T10065 Trubolt</v>
          </cell>
          <cell r="C230" t="str">
            <v>pc.</v>
          </cell>
          <cell r="D230">
            <v>19.425</v>
          </cell>
          <cell r="E230">
            <v>0</v>
          </cell>
        </row>
        <row r="231">
          <cell r="A231">
            <v>10.64</v>
          </cell>
          <cell r="B231" t="str">
            <v>DSM12 Dyaset Anchor (Ramset)</v>
          </cell>
          <cell r="C231" t="str">
            <v>pc.</v>
          </cell>
          <cell r="D231">
            <v>19.95</v>
          </cell>
          <cell r="E231">
            <v>0</v>
          </cell>
        </row>
        <row r="232">
          <cell r="A232">
            <v>10.65</v>
          </cell>
          <cell r="B232" t="str">
            <v>DSM16 Dyaset Anchor (Ramset)</v>
          </cell>
          <cell r="C232" t="str">
            <v>pc.</v>
          </cell>
          <cell r="D232">
            <v>55.650000000000006</v>
          </cell>
          <cell r="E232">
            <v>0</v>
          </cell>
        </row>
        <row r="233">
          <cell r="A233">
            <v>10.66</v>
          </cell>
          <cell r="B233" t="str">
            <v>CHEM10 Chemset (Ramset)</v>
          </cell>
          <cell r="C233" t="str">
            <v>pc.</v>
          </cell>
          <cell r="D233">
            <v>94.5</v>
          </cell>
          <cell r="E233">
            <v>0</v>
          </cell>
        </row>
        <row r="234">
          <cell r="A234">
            <v>10.67</v>
          </cell>
          <cell r="B234" t="str">
            <v>ISKE Epoxy Set (Ramset)</v>
          </cell>
          <cell r="C234" t="str">
            <v>kit</v>
          </cell>
          <cell r="D234">
            <v>2471.805</v>
          </cell>
          <cell r="E234">
            <v>0</v>
          </cell>
        </row>
        <row r="235">
          <cell r="A235">
            <v>11</v>
          </cell>
          <cell r="B235" t="str">
            <v>Marble</v>
          </cell>
          <cell r="D235">
            <v>0</v>
          </cell>
          <cell r="E235">
            <v>0</v>
          </cell>
        </row>
        <row r="236">
          <cell r="A236">
            <v>12</v>
          </cell>
          <cell r="B236" t="str">
            <v>Others</v>
          </cell>
          <cell r="D236">
            <v>0</v>
          </cell>
          <cell r="E236">
            <v>0</v>
          </cell>
        </row>
        <row r="237">
          <cell r="A237">
            <v>12.01</v>
          </cell>
          <cell r="B237" t="str">
            <v>Cabinet Pull, Ordinary</v>
          </cell>
          <cell r="C237" t="str">
            <v>pc.</v>
          </cell>
          <cell r="D237">
            <v>10.5</v>
          </cell>
          <cell r="E237">
            <v>0</v>
          </cell>
        </row>
        <row r="238">
          <cell r="A238">
            <v>12.02</v>
          </cell>
          <cell r="B238" t="str">
            <v>Roller Catches</v>
          </cell>
          <cell r="C238" t="str">
            <v>pc.</v>
          </cell>
          <cell r="D238">
            <v>5.25</v>
          </cell>
          <cell r="E238">
            <v>0</v>
          </cell>
        </row>
        <row r="239">
          <cell r="A239">
            <v>12.03</v>
          </cell>
          <cell r="B239" t="str">
            <v>Bunker</v>
          </cell>
          <cell r="C239" t="str">
            <v>lit.</v>
          </cell>
          <cell r="D239">
            <v>4.977</v>
          </cell>
          <cell r="E239">
            <v>0</v>
          </cell>
        </row>
        <row r="240">
          <cell r="A240">
            <v>12.04</v>
          </cell>
          <cell r="B240" t="str">
            <v>Diesel</v>
          </cell>
          <cell r="C240" t="str">
            <v>lit.</v>
          </cell>
          <cell r="D240">
            <v>9.491999999999999</v>
          </cell>
          <cell r="E240">
            <v>0</v>
          </cell>
        </row>
        <row r="241">
          <cell r="A241">
            <v>12.05</v>
          </cell>
          <cell r="B241" t="str">
            <v>Gasoline, Premium</v>
          </cell>
          <cell r="C241" t="str">
            <v>lit.</v>
          </cell>
          <cell r="D241">
            <v>13.534500000000001</v>
          </cell>
          <cell r="E241">
            <v>0</v>
          </cell>
        </row>
        <row r="242">
          <cell r="A242">
            <v>12.06</v>
          </cell>
          <cell r="B242" t="str">
            <v>Gasoline, Regular</v>
          </cell>
          <cell r="C242" t="str">
            <v>lit.</v>
          </cell>
          <cell r="D242">
            <v>12.232500000000002</v>
          </cell>
          <cell r="E242">
            <v>0</v>
          </cell>
        </row>
        <row r="243">
          <cell r="A243">
            <v>12.07</v>
          </cell>
          <cell r="B243" t="str">
            <v>Grease</v>
          </cell>
          <cell r="C243" t="str">
            <v>pale</v>
          </cell>
          <cell r="D243">
            <v>1139.691</v>
          </cell>
          <cell r="E243">
            <v>0</v>
          </cell>
        </row>
        <row r="244">
          <cell r="A244">
            <v>12.08</v>
          </cell>
          <cell r="B244" t="str">
            <v>Precast Guardrail</v>
          </cell>
          <cell r="C244" t="str">
            <v>pc.</v>
          </cell>
          <cell r="D244">
            <v>367.5</v>
          </cell>
          <cell r="E244">
            <v>0</v>
          </cell>
        </row>
        <row r="245">
          <cell r="A245">
            <v>13</v>
          </cell>
          <cell r="B245" t="str">
            <v>Paints</v>
          </cell>
          <cell r="D245">
            <v>0</v>
          </cell>
          <cell r="E245">
            <v>0</v>
          </cell>
        </row>
        <row r="246">
          <cell r="A246" t="str">
            <v>13a</v>
          </cell>
          <cell r="B246" t="str">
            <v>Painting</v>
          </cell>
          <cell r="C246" t="str">
            <v>sq. m.</v>
          </cell>
          <cell r="D246">
            <v>0</v>
          </cell>
          <cell r="E246">
            <v>15</v>
          </cell>
        </row>
        <row r="247">
          <cell r="A247" t="str">
            <v>13b</v>
          </cell>
          <cell r="B247" t="str">
            <v>Painting of Structural Steel</v>
          </cell>
          <cell r="C247" t="str">
            <v>kg.</v>
          </cell>
          <cell r="D247">
            <v>0</v>
          </cell>
          <cell r="E247">
            <v>0.7725</v>
          </cell>
        </row>
        <row r="248">
          <cell r="A248" t="str">
            <v>13c</v>
          </cell>
          <cell r="B248" t="str">
            <v>Varnishing</v>
          </cell>
          <cell r="C248" t="str">
            <v>sq. m.</v>
          </cell>
          <cell r="D248">
            <v>0</v>
          </cell>
          <cell r="E248">
            <v>16.6448</v>
          </cell>
        </row>
        <row r="249">
          <cell r="A249" t="str">
            <v>13.01a</v>
          </cell>
          <cell r="B249" t="str">
            <v>Acri-color</v>
          </cell>
          <cell r="C249" t="str">
            <v>gal.</v>
          </cell>
          <cell r="D249">
            <v>210</v>
          </cell>
          <cell r="E249">
            <v>0</v>
          </cell>
        </row>
        <row r="250">
          <cell r="A250">
            <v>13.01</v>
          </cell>
          <cell r="B250" t="str">
            <v>Acri-color, Dutch Boy</v>
          </cell>
          <cell r="C250" t="str">
            <v>gal.</v>
          </cell>
          <cell r="D250">
            <v>210</v>
          </cell>
          <cell r="E250">
            <v>0</v>
          </cell>
        </row>
        <row r="251">
          <cell r="A251">
            <v>13.02</v>
          </cell>
          <cell r="B251" t="str">
            <v>Calsomine Powder</v>
          </cell>
          <cell r="C251" t="str">
            <v>kg.</v>
          </cell>
          <cell r="D251">
            <v>20</v>
          </cell>
          <cell r="E251">
            <v>0</v>
          </cell>
        </row>
        <row r="252">
          <cell r="A252" t="str">
            <v>13.03a</v>
          </cell>
          <cell r="B252" t="str">
            <v>Enamel, Flat Wall</v>
          </cell>
          <cell r="C252" t="str">
            <v>gal.</v>
          </cell>
          <cell r="D252">
            <v>305</v>
          </cell>
          <cell r="E252">
            <v>0</v>
          </cell>
        </row>
        <row r="253">
          <cell r="A253">
            <v>13.03</v>
          </cell>
          <cell r="B253" t="str">
            <v>Enamel, Flat Wall, Boysen</v>
          </cell>
          <cell r="C253" t="str">
            <v>gal.</v>
          </cell>
          <cell r="D253">
            <v>273</v>
          </cell>
          <cell r="E253">
            <v>0</v>
          </cell>
        </row>
        <row r="254">
          <cell r="A254">
            <v>13.04</v>
          </cell>
          <cell r="B254" t="str">
            <v>Enamel, Flat Wall, Dutch Boy</v>
          </cell>
          <cell r="C254" t="str">
            <v>gal.</v>
          </cell>
          <cell r="D254">
            <v>273</v>
          </cell>
          <cell r="E254">
            <v>0</v>
          </cell>
        </row>
        <row r="255">
          <cell r="A255">
            <v>13.05</v>
          </cell>
          <cell r="B255" t="str">
            <v>Enamel, Flat Wall, Nation</v>
          </cell>
          <cell r="C255" t="str">
            <v>gal.</v>
          </cell>
          <cell r="D255">
            <v>225.75</v>
          </cell>
          <cell r="E255">
            <v>0</v>
          </cell>
        </row>
        <row r="256">
          <cell r="A256">
            <v>13.06</v>
          </cell>
          <cell r="B256" t="str">
            <v>Enamel, Flat Wall, Sinclair</v>
          </cell>
          <cell r="C256" t="str">
            <v>gal.</v>
          </cell>
          <cell r="D256">
            <v>241.5</v>
          </cell>
          <cell r="E256">
            <v>0</v>
          </cell>
        </row>
        <row r="257">
          <cell r="A257" t="str">
            <v>13.07a</v>
          </cell>
          <cell r="B257" t="str">
            <v>Enamel, Quick Dry, White</v>
          </cell>
          <cell r="C257" t="str">
            <v>gal.</v>
          </cell>
          <cell r="D257">
            <v>360</v>
          </cell>
          <cell r="E257">
            <v>0</v>
          </cell>
        </row>
        <row r="258">
          <cell r="A258" t="str">
            <v>13.07b</v>
          </cell>
          <cell r="B258" t="str">
            <v>Enamel, Quick Dry, Brown</v>
          </cell>
          <cell r="C258" t="str">
            <v>gal.</v>
          </cell>
          <cell r="D258">
            <v>325.5</v>
          </cell>
          <cell r="E258">
            <v>0</v>
          </cell>
        </row>
        <row r="259">
          <cell r="A259">
            <v>13.07</v>
          </cell>
          <cell r="B259" t="str">
            <v>Enamel, Quick Dry, White, Boysen</v>
          </cell>
          <cell r="C259" t="str">
            <v>gal.</v>
          </cell>
          <cell r="D259">
            <v>325.5</v>
          </cell>
          <cell r="E259">
            <v>0</v>
          </cell>
        </row>
        <row r="260">
          <cell r="A260">
            <v>13.08</v>
          </cell>
          <cell r="B260" t="str">
            <v>Enamel, Quick Dry, White, Dutch Boy</v>
          </cell>
          <cell r="C260" t="str">
            <v>gal.</v>
          </cell>
          <cell r="D260">
            <v>315</v>
          </cell>
          <cell r="E260">
            <v>0</v>
          </cell>
        </row>
        <row r="261">
          <cell r="A261">
            <v>13.09</v>
          </cell>
          <cell r="B261" t="str">
            <v>Enamel, Quick Dry, White, Nation</v>
          </cell>
          <cell r="C261" t="str">
            <v>gal.</v>
          </cell>
          <cell r="D261">
            <v>267.75</v>
          </cell>
          <cell r="E261">
            <v>0</v>
          </cell>
        </row>
        <row r="262">
          <cell r="A262">
            <v>13.1</v>
          </cell>
          <cell r="B262" t="str">
            <v>Enamel, Quick Dry, White, Sinclair</v>
          </cell>
          <cell r="C262" t="str">
            <v>gal.</v>
          </cell>
          <cell r="D262">
            <v>299.25</v>
          </cell>
          <cell r="E262">
            <v>0</v>
          </cell>
        </row>
        <row r="263">
          <cell r="A263" t="str">
            <v>13.11a</v>
          </cell>
          <cell r="B263" t="str">
            <v>Exterior House Paint</v>
          </cell>
          <cell r="C263" t="str">
            <v>gal.</v>
          </cell>
          <cell r="D263">
            <v>349.125</v>
          </cell>
          <cell r="E263">
            <v>0</v>
          </cell>
        </row>
        <row r="264">
          <cell r="A264">
            <v>13.11</v>
          </cell>
          <cell r="B264" t="str">
            <v>Exterior House Paint, Boysen</v>
          </cell>
          <cell r="C264" t="str">
            <v>gal.</v>
          </cell>
          <cell r="D264">
            <v>349.125</v>
          </cell>
          <cell r="E264">
            <v>0</v>
          </cell>
        </row>
        <row r="265">
          <cell r="A265">
            <v>13.12</v>
          </cell>
          <cell r="B265" t="str">
            <v>Exterior House Paint, Dutch Boy</v>
          </cell>
          <cell r="C265" t="str">
            <v>gal.</v>
          </cell>
          <cell r="D265">
            <v>336</v>
          </cell>
          <cell r="E265">
            <v>0</v>
          </cell>
        </row>
        <row r="266">
          <cell r="A266">
            <v>13.13</v>
          </cell>
          <cell r="B266" t="str">
            <v>Exterior House Paint, Nation</v>
          </cell>
          <cell r="C266" t="str">
            <v>gal.</v>
          </cell>
          <cell r="D266">
            <v>273</v>
          </cell>
          <cell r="E266">
            <v>0</v>
          </cell>
        </row>
        <row r="267">
          <cell r="A267">
            <v>13.14</v>
          </cell>
          <cell r="B267" t="str">
            <v>Exterior House Paint, Sinclair</v>
          </cell>
          <cell r="C267" t="str">
            <v>gal.</v>
          </cell>
          <cell r="D267">
            <v>330.75</v>
          </cell>
          <cell r="E267">
            <v>0</v>
          </cell>
        </row>
        <row r="268">
          <cell r="A268">
            <v>13.15</v>
          </cell>
          <cell r="B268" t="str">
            <v>Glazing Putty</v>
          </cell>
          <cell r="C268" t="str">
            <v>gal.</v>
          </cell>
          <cell r="D268">
            <v>300</v>
          </cell>
          <cell r="E268">
            <v>0</v>
          </cell>
        </row>
        <row r="269">
          <cell r="A269">
            <v>13.16</v>
          </cell>
          <cell r="B269" t="str">
            <v>Lacquer Thinner</v>
          </cell>
          <cell r="C269" t="str">
            <v>gal.</v>
          </cell>
          <cell r="D269">
            <v>80</v>
          </cell>
          <cell r="E269">
            <v>0</v>
          </cell>
        </row>
        <row r="270">
          <cell r="A270" t="str">
            <v>13.17a</v>
          </cell>
          <cell r="B270" t="str">
            <v>Latex, Acrylic Emulsion</v>
          </cell>
          <cell r="C270" t="str">
            <v>gal.</v>
          </cell>
          <cell r="D270">
            <v>270.90000000000003</v>
          </cell>
          <cell r="E270">
            <v>0</v>
          </cell>
        </row>
        <row r="271">
          <cell r="A271">
            <v>13.17</v>
          </cell>
          <cell r="B271" t="str">
            <v>Latex, Acrylic Emulsion, Boysen</v>
          </cell>
          <cell r="C271" t="str">
            <v>gal.</v>
          </cell>
          <cell r="D271">
            <v>270.90000000000003</v>
          </cell>
          <cell r="E271">
            <v>0</v>
          </cell>
        </row>
        <row r="272">
          <cell r="A272" t="str">
            <v>13.18a</v>
          </cell>
          <cell r="B272" t="str">
            <v>Latex, Flat</v>
          </cell>
          <cell r="C272" t="str">
            <v>4L</v>
          </cell>
          <cell r="D272">
            <v>280</v>
          </cell>
          <cell r="E272">
            <v>0</v>
          </cell>
        </row>
        <row r="273">
          <cell r="A273">
            <v>13.18</v>
          </cell>
          <cell r="B273" t="str">
            <v>Latex, Flat, Tuflon</v>
          </cell>
          <cell r="C273" t="str">
            <v>4L</v>
          </cell>
          <cell r="D273">
            <v>257.25</v>
          </cell>
          <cell r="E273">
            <v>0</v>
          </cell>
        </row>
        <row r="274">
          <cell r="A274" t="str">
            <v>13.19a</v>
          </cell>
          <cell r="B274" t="str">
            <v>Latex, Gloss</v>
          </cell>
          <cell r="C274" t="str">
            <v>gal.</v>
          </cell>
          <cell r="D274">
            <v>304.5</v>
          </cell>
          <cell r="E274">
            <v>0</v>
          </cell>
        </row>
        <row r="275">
          <cell r="A275">
            <v>13.19</v>
          </cell>
          <cell r="B275" t="str">
            <v>Latex, Gloss, Boysen</v>
          </cell>
          <cell r="C275" t="str">
            <v>gal.</v>
          </cell>
          <cell r="D275">
            <v>304.5</v>
          </cell>
          <cell r="E275">
            <v>0</v>
          </cell>
        </row>
        <row r="276">
          <cell r="A276">
            <v>13.2</v>
          </cell>
          <cell r="B276" t="str">
            <v>Latex, Gloss, Dutch Boy</v>
          </cell>
          <cell r="C276" t="str">
            <v>gal.</v>
          </cell>
          <cell r="D276">
            <v>299.25</v>
          </cell>
          <cell r="E276">
            <v>0</v>
          </cell>
        </row>
        <row r="277">
          <cell r="A277">
            <v>13.21</v>
          </cell>
          <cell r="B277" t="str">
            <v>Latex, Gloss, Sinclair</v>
          </cell>
          <cell r="C277" t="str">
            <v>gal.</v>
          </cell>
          <cell r="D277">
            <v>292.95</v>
          </cell>
          <cell r="E277">
            <v>0</v>
          </cell>
        </row>
        <row r="278">
          <cell r="A278" t="str">
            <v>13.22a</v>
          </cell>
          <cell r="B278" t="str">
            <v>Latex, Semi-Gloss</v>
          </cell>
          <cell r="C278" t="str">
            <v>gal.</v>
          </cell>
          <cell r="D278">
            <v>320</v>
          </cell>
          <cell r="E278">
            <v>0</v>
          </cell>
        </row>
        <row r="279">
          <cell r="A279">
            <v>13.22</v>
          </cell>
          <cell r="B279" t="str">
            <v>Latex, Semi-Gloss, Boysen</v>
          </cell>
          <cell r="C279" t="str">
            <v>gal.</v>
          </cell>
          <cell r="D279">
            <v>304.5</v>
          </cell>
          <cell r="E279">
            <v>0</v>
          </cell>
        </row>
        <row r="280">
          <cell r="A280">
            <v>13.23</v>
          </cell>
          <cell r="B280" t="str">
            <v>Latex, Semi-Gloss, Dutch Boy</v>
          </cell>
          <cell r="C280" t="str">
            <v>gal.</v>
          </cell>
          <cell r="D280">
            <v>315</v>
          </cell>
          <cell r="E280">
            <v>0</v>
          </cell>
        </row>
        <row r="281">
          <cell r="A281">
            <v>13.24</v>
          </cell>
          <cell r="B281" t="str">
            <v>Latex, Semi-Gloss, Sinclair</v>
          </cell>
          <cell r="C281" t="str">
            <v>gal.</v>
          </cell>
          <cell r="D281">
            <v>292.95</v>
          </cell>
          <cell r="E281">
            <v>0</v>
          </cell>
        </row>
        <row r="282">
          <cell r="A282" t="str">
            <v>13.25a</v>
          </cell>
          <cell r="B282" t="str">
            <v>Neutralizer</v>
          </cell>
          <cell r="C282" t="str">
            <v>gal.</v>
          </cell>
          <cell r="D282">
            <v>60</v>
          </cell>
          <cell r="E282">
            <v>0</v>
          </cell>
        </row>
        <row r="283">
          <cell r="A283">
            <v>13.25</v>
          </cell>
          <cell r="B283" t="str">
            <v>Neutralizer, Boysen</v>
          </cell>
          <cell r="C283" t="str">
            <v>gal.</v>
          </cell>
          <cell r="D283">
            <v>262.5</v>
          </cell>
          <cell r="E283">
            <v>0</v>
          </cell>
        </row>
        <row r="284">
          <cell r="A284">
            <v>13.26</v>
          </cell>
          <cell r="B284" t="str">
            <v>Neutralizer, Dutch Boy</v>
          </cell>
          <cell r="C284" t="str">
            <v>gal.</v>
          </cell>
          <cell r="D284">
            <v>280.35</v>
          </cell>
          <cell r="E284">
            <v>0</v>
          </cell>
        </row>
        <row r="285">
          <cell r="A285" t="str">
            <v>13.27a</v>
          </cell>
          <cell r="B285" t="str">
            <v>Paint Thinner</v>
          </cell>
          <cell r="C285" t="str">
            <v>gal.</v>
          </cell>
          <cell r="D285">
            <v>80</v>
          </cell>
          <cell r="E285">
            <v>0</v>
          </cell>
        </row>
        <row r="286">
          <cell r="A286">
            <v>13.27</v>
          </cell>
          <cell r="B286" t="str">
            <v>Paint Thinner. CES</v>
          </cell>
          <cell r="C286" t="str">
            <v>gal.</v>
          </cell>
          <cell r="D286">
            <v>80</v>
          </cell>
          <cell r="E286">
            <v>0</v>
          </cell>
        </row>
        <row r="287">
          <cell r="A287" t="str">
            <v>13.28a</v>
          </cell>
          <cell r="B287" t="str">
            <v>Patching Compound</v>
          </cell>
          <cell r="C287" t="str">
            <v>gal.</v>
          </cell>
          <cell r="D287">
            <v>262.5</v>
          </cell>
          <cell r="E287">
            <v>0</v>
          </cell>
        </row>
        <row r="288">
          <cell r="A288">
            <v>13.28</v>
          </cell>
          <cell r="B288" t="str">
            <v>Patching Compound - Decalite</v>
          </cell>
          <cell r="C288" t="str">
            <v>gal.</v>
          </cell>
          <cell r="D288">
            <v>262.5</v>
          </cell>
          <cell r="E288">
            <v>0</v>
          </cell>
        </row>
        <row r="289">
          <cell r="A289" t="str">
            <v>13.29a</v>
          </cell>
          <cell r="B289" t="str">
            <v>Portland Cement Roof Paint</v>
          </cell>
          <cell r="C289" t="str">
            <v>gal.</v>
          </cell>
          <cell r="D289">
            <v>400</v>
          </cell>
          <cell r="E289">
            <v>0</v>
          </cell>
        </row>
        <row r="290">
          <cell r="A290">
            <v>13.29</v>
          </cell>
          <cell r="B290" t="str">
            <v>Portland Cement Roof Paint, Green, Boysen</v>
          </cell>
          <cell r="C290" t="str">
            <v>gal.</v>
          </cell>
          <cell r="D290">
            <v>351.75</v>
          </cell>
          <cell r="E290">
            <v>0</v>
          </cell>
        </row>
        <row r="291">
          <cell r="A291">
            <v>13.3</v>
          </cell>
          <cell r="B291" t="str">
            <v>Portland Cement Roof Paint, Green, Dutch Boy</v>
          </cell>
          <cell r="C291" t="str">
            <v>gal.</v>
          </cell>
          <cell r="D291">
            <v>350.7</v>
          </cell>
          <cell r="E291">
            <v>0</v>
          </cell>
        </row>
        <row r="292">
          <cell r="A292" t="str">
            <v>13.31a</v>
          </cell>
          <cell r="B292" t="str">
            <v>Primer Red Lead</v>
          </cell>
          <cell r="C292" t="str">
            <v>gal.</v>
          </cell>
          <cell r="D292">
            <v>320</v>
          </cell>
          <cell r="E292">
            <v>0</v>
          </cell>
        </row>
        <row r="293">
          <cell r="A293">
            <v>13.31</v>
          </cell>
          <cell r="B293" t="str">
            <v>Primer Red Lead, Boysen</v>
          </cell>
          <cell r="C293" t="str">
            <v>gal.</v>
          </cell>
          <cell r="D293">
            <v>313.95</v>
          </cell>
          <cell r="E293">
            <v>0</v>
          </cell>
        </row>
        <row r="294">
          <cell r="A294">
            <v>13.32</v>
          </cell>
          <cell r="B294" t="str">
            <v>Primer Red Lead, Dutch Boy</v>
          </cell>
          <cell r="C294" t="str">
            <v>gal.</v>
          </cell>
          <cell r="D294">
            <v>287.7</v>
          </cell>
          <cell r="E294">
            <v>0</v>
          </cell>
        </row>
        <row r="295">
          <cell r="A295" t="str">
            <v>13.33a</v>
          </cell>
          <cell r="B295" t="str">
            <v>Tinting Color</v>
          </cell>
          <cell r="C295" t="str">
            <v>pint</v>
          </cell>
          <cell r="D295">
            <v>70</v>
          </cell>
          <cell r="E295">
            <v>0</v>
          </cell>
        </row>
        <row r="296">
          <cell r="A296">
            <v>13.33</v>
          </cell>
          <cell r="B296" t="str">
            <v>Tinting Color, Green, Sinclair</v>
          </cell>
          <cell r="C296" t="str">
            <v>pint</v>
          </cell>
          <cell r="D296">
            <v>52.5</v>
          </cell>
          <cell r="E296">
            <v>0</v>
          </cell>
        </row>
        <row r="297">
          <cell r="A297">
            <v>13.34</v>
          </cell>
          <cell r="B297" t="str">
            <v>Varnish, Dutch Boy</v>
          </cell>
          <cell r="C297" t="str">
            <v>gal.</v>
          </cell>
          <cell r="D297">
            <v>231</v>
          </cell>
          <cell r="E297">
            <v>0</v>
          </cell>
        </row>
        <row r="298">
          <cell r="A298">
            <v>13.35</v>
          </cell>
          <cell r="B298" t="str">
            <v>Varnish, Valspar</v>
          </cell>
          <cell r="C298" t="str">
            <v>gal.</v>
          </cell>
          <cell r="D298">
            <v>609</v>
          </cell>
          <cell r="E298">
            <v>0</v>
          </cell>
        </row>
        <row r="299">
          <cell r="A299">
            <v>13.36</v>
          </cell>
          <cell r="B299" t="str">
            <v>Wood Stain</v>
          </cell>
          <cell r="C299" t="str">
            <v>lit.</v>
          </cell>
          <cell r="D299">
            <v>57.75</v>
          </cell>
          <cell r="E299">
            <v>0</v>
          </cell>
        </row>
        <row r="300">
          <cell r="A300">
            <v>13.37</v>
          </cell>
          <cell r="B300" t="str">
            <v>Zinc Chromate, Dutch Boy</v>
          </cell>
          <cell r="C300" t="str">
            <v>gal.</v>
          </cell>
          <cell r="D300">
            <v>367.5</v>
          </cell>
          <cell r="E300">
            <v>0</v>
          </cell>
        </row>
        <row r="301">
          <cell r="A301">
            <v>14</v>
          </cell>
          <cell r="B301" t="str">
            <v>Pipe Fittings</v>
          </cell>
          <cell r="D301">
            <v>0</v>
          </cell>
          <cell r="E301">
            <v>0</v>
          </cell>
        </row>
        <row r="302">
          <cell r="A302">
            <v>14.01</v>
          </cell>
          <cell r="B302" t="str">
            <v>G.I. Check Valve, Horizontal, 1/2" dia.</v>
          </cell>
          <cell r="C302" t="str">
            <v>pc.</v>
          </cell>
          <cell r="D302">
            <v>262.5</v>
          </cell>
          <cell r="E302">
            <v>0</v>
          </cell>
        </row>
        <row r="303">
          <cell r="A303">
            <v>14.02</v>
          </cell>
          <cell r="B303" t="str">
            <v>G.I. Check Valve, Horizontal, 3/4" dia.</v>
          </cell>
          <cell r="C303" t="str">
            <v>pc.</v>
          </cell>
          <cell r="D303">
            <v>141.75</v>
          </cell>
          <cell r="E303">
            <v>0</v>
          </cell>
        </row>
        <row r="304">
          <cell r="A304">
            <v>14.03</v>
          </cell>
          <cell r="B304" t="str">
            <v>G.I. Check Valve, Horizontal,  1" dia.</v>
          </cell>
          <cell r="C304" t="str">
            <v>pc.</v>
          </cell>
          <cell r="D304">
            <v>198.1875</v>
          </cell>
          <cell r="E304">
            <v>0</v>
          </cell>
        </row>
        <row r="305">
          <cell r="A305">
            <v>14.04</v>
          </cell>
          <cell r="B305" t="str">
            <v>G.I. Check Valve, Horizontal, 1-1/2" dia.</v>
          </cell>
          <cell r="C305" t="str">
            <v>pc.</v>
          </cell>
          <cell r="D305">
            <v>323.40000000000003</v>
          </cell>
          <cell r="E305">
            <v>0</v>
          </cell>
        </row>
        <row r="306">
          <cell r="A306">
            <v>14.05</v>
          </cell>
          <cell r="B306" t="str">
            <v>G.I. Coupling, 1/2" dia.</v>
          </cell>
          <cell r="C306" t="str">
            <v>pc.</v>
          </cell>
          <cell r="D306">
            <v>10.5</v>
          </cell>
          <cell r="E306">
            <v>0</v>
          </cell>
        </row>
        <row r="307">
          <cell r="A307">
            <v>14.06</v>
          </cell>
          <cell r="B307" t="str">
            <v>G.I. Coupling, 3/4" dia.</v>
          </cell>
          <cell r="C307" t="str">
            <v>pc.</v>
          </cell>
          <cell r="D307">
            <v>13.65</v>
          </cell>
          <cell r="E307">
            <v>0</v>
          </cell>
        </row>
        <row r="308">
          <cell r="A308">
            <v>14.07</v>
          </cell>
          <cell r="B308" t="str">
            <v>G.I. Coupling,  1" dia.</v>
          </cell>
          <cell r="C308" t="str">
            <v>pc.</v>
          </cell>
          <cell r="D308">
            <v>24.150000000000002</v>
          </cell>
          <cell r="E308">
            <v>0</v>
          </cell>
        </row>
        <row r="309">
          <cell r="A309">
            <v>14.08</v>
          </cell>
          <cell r="B309" t="str">
            <v>G.I. Coupling, 1-1/2" dia.</v>
          </cell>
          <cell r="C309" t="str">
            <v>pc.</v>
          </cell>
          <cell r="D309">
            <v>38.661</v>
          </cell>
          <cell r="E309">
            <v>0</v>
          </cell>
        </row>
        <row r="310">
          <cell r="A310">
            <v>14.09</v>
          </cell>
          <cell r="B310" t="str">
            <v>G.I. Coupling,  2" dia.</v>
          </cell>
          <cell r="C310" t="str">
            <v>pc.</v>
          </cell>
          <cell r="D310">
            <v>63</v>
          </cell>
          <cell r="E310">
            <v>0</v>
          </cell>
        </row>
        <row r="311">
          <cell r="A311">
            <v>14.1</v>
          </cell>
          <cell r="B311" t="str">
            <v>G.I. Coupling,  3" dia.</v>
          </cell>
          <cell r="C311" t="str">
            <v>pc.</v>
          </cell>
          <cell r="D311">
            <v>138.6</v>
          </cell>
          <cell r="E311">
            <v>0</v>
          </cell>
        </row>
        <row r="312">
          <cell r="A312">
            <v>14.11</v>
          </cell>
          <cell r="B312" t="str">
            <v>G.I. Cross Tee, 1/2" dia.</v>
          </cell>
          <cell r="C312" t="str">
            <v>pc.</v>
          </cell>
          <cell r="D312">
            <v>52.5</v>
          </cell>
          <cell r="E312">
            <v>0</v>
          </cell>
        </row>
        <row r="313">
          <cell r="A313">
            <v>14.12</v>
          </cell>
          <cell r="B313" t="str">
            <v>G.I. Cross Tee, 3/4" dia.</v>
          </cell>
          <cell r="C313" t="str">
            <v>pc.</v>
          </cell>
          <cell r="D313">
            <v>66.15</v>
          </cell>
          <cell r="E313">
            <v>0</v>
          </cell>
        </row>
        <row r="314">
          <cell r="A314">
            <v>14.13</v>
          </cell>
          <cell r="B314" t="str">
            <v>G.I. Cross Tee,  1" dia.</v>
          </cell>
          <cell r="C314" t="str">
            <v>pc.</v>
          </cell>
          <cell r="D314">
            <v>89.25</v>
          </cell>
          <cell r="E314">
            <v>0</v>
          </cell>
        </row>
        <row r="315">
          <cell r="A315">
            <v>14.14</v>
          </cell>
          <cell r="B315" t="str">
            <v>G.I. Cross Tee, 1-1/2" dia.</v>
          </cell>
          <cell r="C315" t="str">
            <v>pc.</v>
          </cell>
          <cell r="D315">
            <v>182.70000000000002</v>
          </cell>
          <cell r="E315">
            <v>0</v>
          </cell>
        </row>
        <row r="316">
          <cell r="A316">
            <v>14.15</v>
          </cell>
          <cell r="B316" t="str">
            <v>G.I. Cross Tee,  2" dia.</v>
          </cell>
          <cell r="C316" t="str">
            <v>pc.</v>
          </cell>
          <cell r="D316">
            <v>242.55</v>
          </cell>
          <cell r="E316">
            <v>0</v>
          </cell>
        </row>
        <row r="317">
          <cell r="A317">
            <v>14.16</v>
          </cell>
          <cell r="B317" t="str">
            <v>G.I. Cross Tee,  3" dia.</v>
          </cell>
          <cell r="C317" t="str">
            <v>pc.</v>
          </cell>
          <cell r="D317">
            <v>577.5</v>
          </cell>
          <cell r="E317">
            <v>0</v>
          </cell>
        </row>
        <row r="318">
          <cell r="A318">
            <v>14.17</v>
          </cell>
          <cell r="B318" t="str">
            <v>G.I. Elbow, 45 Deg., 1/2" dia.</v>
          </cell>
          <cell r="C318" t="str">
            <v>pc.</v>
          </cell>
          <cell r="D318">
            <v>15.75</v>
          </cell>
          <cell r="E318">
            <v>0</v>
          </cell>
        </row>
        <row r="319">
          <cell r="A319">
            <v>14.18</v>
          </cell>
          <cell r="B319" t="str">
            <v>G.I. Elbow, 45 Deg., 3/4" dia.</v>
          </cell>
          <cell r="C319" t="str">
            <v>pc.</v>
          </cell>
          <cell r="D319">
            <v>18.900000000000002</v>
          </cell>
          <cell r="E319">
            <v>0</v>
          </cell>
        </row>
        <row r="320">
          <cell r="A320">
            <v>14.19</v>
          </cell>
          <cell r="B320" t="str">
            <v>G.I. Elbow, 45 Deg.,  1" dia.</v>
          </cell>
          <cell r="C320" t="str">
            <v>pc.</v>
          </cell>
          <cell r="D320">
            <v>31.5</v>
          </cell>
          <cell r="E320">
            <v>0</v>
          </cell>
        </row>
        <row r="321">
          <cell r="A321">
            <v>14.2</v>
          </cell>
          <cell r="B321" t="str">
            <v>G.I. Elbow, 45 Deg., 1-1/2" dia.</v>
          </cell>
          <cell r="C321" t="str">
            <v>pc.</v>
          </cell>
          <cell r="D321">
            <v>60.900000000000006</v>
          </cell>
          <cell r="E321">
            <v>0</v>
          </cell>
        </row>
        <row r="322">
          <cell r="A322">
            <v>14.21</v>
          </cell>
          <cell r="B322" t="str">
            <v>G.I. Elbow, 45 Deg.,  2" dia.</v>
          </cell>
          <cell r="C322" t="str">
            <v>pc.</v>
          </cell>
          <cell r="D322">
            <v>89.25</v>
          </cell>
          <cell r="E322">
            <v>0</v>
          </cell>
        </row>
        <row r="323">
          <cell r="A323">
            <v>14.22</v>
          </cell>
          <cell r="B323" t="str">
            <v>G.I. Elbow, 45 Deg.,  3" dia.</v>
          </cell>
          <cell r="C323" t="str">
            <v>pc.</v>
          </cell>
          <cell r="D323">
            <v>252</v>
          </cell>
          <cell r="E323">
            <v>0</v>
          </cell>
        </row>
        <row r="324">
          <cell r="A324">
            <v>14.23</v>
          </cell>
          <cell r="B324" t="str">
            <v>G.I. Elbow, 90 Deg., 1/2" dia.</v>
          </cell>
          <cell r="C324" t="str">
            <v>pc.</v>
          </cell>
          <cell r="D324">
            <v>11.55</v>
          </cell>
          <cell r="E324">
            <v>0</v>
          </cell>
        </row>
        <row r="325">
          <cell r="A325">
            <v>14.24</v>
          </cell>
          <cell r="B325" t="str">
            <v>G.I. Elbow, 90 Deg., 3/4" dia.</v>
          </cell>
          <cell r="C325" t="str">
            <v>pc.</v>
          </cell>
          <cell r="D325">
            <v>18.900000000000002</v>
          </cell>
          <cell r="E325">
            <v>0</v>
          </cell>
        </row>
        <row r="326">
          <cell r="A326">
            <v>14.25</v>
          </cell>
          <cell r="B326" t="str">
            <v>G.I. Elbow, 90 Deg.,  1" dia.</v>
          </cell>
          <cell r="C326" t="str">
            <v>pc.</v>
          </cell>
          <cell r="D326">
            <v>28.35</v>
          </cell>
          <cell r="E326">
            <v>0</v>
          </cell>
        </row>
        <row r="327">
          <cell r="A327">
            <v>14.26</v>
          </cell>
          <cell r="B327" t="str">
            <v>G.I. Elbow, 90 Deg., 1-1/2" dia.</v>
          </cell>
          <cell r="C327" t="str">
            <v>pc.</v>
          </cell>
          <cell r="D327">
            <v>52.5</v>
          </cell>
          <cell r="E327">
            <v>0</v>
          </cell>
        </row>
        <row r="328">
          <cell r="A328">
            <v>14.27</v>
          </cell>
          <cell r="B328" t="str">
            <v>G.I. Elbow, 90 Deg.,  2" dia.</v>
          </cell>
          <cell r="C328" t="str">
            <v>pc.</v>
          </cell>
          <cell r="D328">
            <v>78.75</v>
          </cell>
          <cell r="E328">
            <v>0</v>
          </cell>
        </row>
        <row r="329">
          <cell r="A329">
            <v>14.28</v>
          </cell>
          <cell r="B329" t="str">
            <v>G.I. Elbow, 90 Deg.,  3" dia.</v>
          </cell>
          <cell r="C329" t="str">
            <v>pc.</v>
          </cell>
          <cell r="D329">
            <v>210</v>
          </cell>
          <cell r="E329">
            <v>0</v>
          </cell>
        </row>
        <row r="330">
          <cell r="A330">
            <v>14.29</v>
          </cell>
          <cell r="B330" t="str">
            <v>G.I. Gate Valve, 1/2" dia.</v>
          </cell>
          <cell r="C330" t="str">
            <v>pc.</v>
          </cell>
          <cell r="D330">
            <v>99.75</v>
          </cell>
          <cell r="E330">
            <v>0</v>
          </cell>
        </row>
        <row r="331">
          <cell r="A331">
            <v>14.3</v>
          </cell>
          <cell r="B331" t="str">
            <v>G.I. Gate Valve, 3/4" dia.</v>
          </cell>
          <cell r="C331" t="str">
            <v>pc.</v>
          </cell>
          <cell r="D331">
            <v>136.5</v>
          </cell>
          <cell r="E331">
            <v>0</v>
          </cell>
        </row>
        <row r="332">
          <cell r="A332">
            <v>14.31</v>
          </cell>
          <cell r="B332" t="str">
            <v>G.I. Gate Valve,  1" dia.</v>
          </cell>
          <cell r="C332" t="str">
            <v>pc.</v>
          </cell>
          <cell r="D332">
            <v>136.5</v>
          </cell>
          <cell r="E332">
            <v>0</v>
          </cell>
        </row>
        <row r="333">
          <cell r="A333">
            <v>14.32</v>
          </cell>
          <cell r="B333" t="str">
            <v>G.I. Gate Valve, 1-1/2" dia.</v>
          </cell>
          <cell r="C333" t="str">
            <v>pc.</v>
          </cell>
          <cell r="D333">
            <v>319.2</v>
          </cell>
          <cell r="E333">
            <v>0</v>
          </cell>
        </row>
        <row r="334">
          <cell r="A334">
            <v>14.33</v>
          </cell>
          <cell r="B334" t="str">
            <v>G.I. Gate Valve,  2" dia.</v>
          </cell>
          <cell r="C334" t="str">
            <v>pc.</v>
          </cell>
          <cell r="D334">
            <v>472.5</v>
          </cell>
          <cell r="E334">
            <v>0</v>
          </cell>
        </row>
        <row r="335">
          <cell r="A335">
            <v>14.34</v>
          </cell>
          <cell r="B335" t="str">
            <v>G.I. Plug, 1/2" dia.</v>
          </cell>
          <cell r="C335" t="str">
            <v>pc.</v>
          </cell>
          <cell r="D335">
            <v>10.5</v>
          </cell>
          <cell r="E335">
            <v>0</v>
          </cell>
        </row>
        <row r="336">
          <cell r="A336">
            <v>14.35</v>
          </cell>
          <cell r="B336" t="str">
            <v>G.I. Plug, 3/4" dia.</v>
          </cell>
          <cell r="C336" t="str">
            <v>pc.</v>
          </cell>
          <cell r="D336">
            <v>12.600000000000001</v>
          </cell>
          <cell r="E336">
            <v>0</v>
          </cell>
        </row>
        <row r="337">
          <cell r="A337">
            <v>14.36</v>
          </cell>
          <cell r="B337" t="str">
            <v>G.I. Plug,  1" dia.</v>
          </cell>
          <cell r="C337" t="str">
            <v>pc.</v>
          </cell>
          <cell r="D337">
            <v>15.75</v>
          </cell>
          <cell r="E337">
            <v>0</v>
          </cell>
        </row>
        <row r="338">
          <cell r="A338">
            <v>14.37</v>
          </cell>
          <cell r="B338" t="str">
            <v>G.I. Plug, 1-1/2" dia.</v>
          </cell>
          <cell r="C338" t="str">
            <v>pc.</v>
          </cell>
          <cell r="D338">
            <v>27.3</v>
          </cell>
          <cell r="E338">
            <v>0</v>
          </cell>
        </row>
        <row r="339">
          <cell r="A339">
            <v>14.38</v>
          </cell>
          <cell r="B339" t="str">
            <v>G.I. Pipe 1/2" dia.</v>
          </cell>
          <cell r="C339" t="str">
            <v>pc.</v>
          </cell>
          <cell r="D339">
            <v>210</v>
          </cell>
          <cell r="E339">
            <v>0</v>
          </cell>
        </row>
        <row r="340">
          <cell r="A340">
            <v>14.39</v>
          </cell>
          <cell r="B340" t="str">
            <v>Auxiliary Valve</v>
          </cell>
          <cell r="C340" t="str">
            <v>pc.</v>
          </cell>
          <cell r="D340">
            <v>147</v>
          </cell>
          <cell r="E340">
            <v>0</v>
          </cell>
        </row>
        <row r="341">
          <cell r="A341">
            <v>14.4</v>
          </cell>
          <cell r="B341" t="str">
            <v>Niple 2" long</v>
          </cell>
          <cell r="C341" t="str">
            <v>pc.</v>
          </cell>
          <cell r="D341">
            <v>7.3500000000000005</v>
          </cell>
          <cell r="E341">
            <v>0</v>
          </cell>
        </row>
        <row r="342">
          <cell r="A342">
            <v>14.41</v>
          </cell>
          <cell r="B342" t="str">
            <v>Teflon</v>
          </cell>
          <cell r="C342" t="str">
            <v>pc.</v>
          </cell>
          <cell r="D342">
            <v>10.5</v>
          </cell>
          <cell r="E342">
            <v>0</v>
          </cell>
        </row>
        <row r="343">
          <cell r="A343">
            <v>14.42</v>
          </cell>
          <cell r="B343" t="str">
            <v>Flexible Pipe</v>
          </cell>
          <cell r="C343" t="str">
            <v>pc.</v>
          </cell>
          <cell r="D343">
            <v>78.75</v>
          </cell>
          <cell r="E343">
            <v>0</v>
          </cell>
        </row>
        <row r="344">
          <cell r="A344">
            <v>15</v>
          </cell>
          <cell r="B344" t="str">
            <v>Plumbing/Sanitary</v>
          </cell>
          <cell r="D344">
            <v>0</v>
          </cell>
          <cell r="E344">
            <v>0</v>
          </cell>
        </row>
        <row r="345">
          <cell r="A345">
            <v>15.01</v>
          </cell>
          <cell r="B345" t="str">
            <v>PVC Tee 2" dia.</v>
          </cell>
          <cell r="C345" t="str">
            <v>pc.</v>
          </cell>
          <cell r="D345">
            <v>15.75</v>
          </cell>
          <cell r="E345">
            <v>0</v>
          </cell>
        </row>
        <row r="346">
          <cell r="A346">
            <v>15.02</v>
          </cell>
          <cell r="B346" t="str">
            <v>PVC Tee 3" dia.</v>
          </cell>
          <cell r="C346" t="str">
            <v>pc.</v>
          </cell>
          <cell r="D346">
            <v>21</v>
          </cell>
          <cell r="E346">
            <v>0</v>
          </cell>
        </row>
        <row r="347">
          <cell r="A347">
            <v>15.03</v>
          </cell>
          <cell r="B347" t="str">
            <v>PVC Tee 4" dia.</v>
          </cell>
          <cell r="C347" t="str">
            <v>pc.</v>
          </cell>
          <cell r="D347">
            <v>26.25</v>
          </cell>
          <cell r="E347">
            <v>0</v>
          </cell>
        </row>
        <row r="348">
          <cell r="A348">
            <v>15.04</v>
          </cell>
          <cell r="B348" t="str">
            <v>PVC Tee 2"x2" dia.</v>
          </cell>
          <cell r="C348" t="str">
            <v>pc.</v>
          </cell>
          <cell r="D348">
            <v>26.25</v>
          </cell>
          <cell r="E348">
            <v>0</v>
          </cell>
        </row>
        <row r="349">
          <cell r="A349">
            <v>15.05</v>
          </cell>
          <cell r="B349" t="str">
            <v>PVC Tee 3"x2" dia.</v>
          </cell>
          <cell r="C349" t="str">
            <v>pc.</v>
          </cell>
          <cell r="D349">
            <v>31.5</v>
          </cell>
          <cell r="E349">
            <v>0</v>
          </cell>
        </row>
        <row r="350">
          <cell r="A350">
            <v>15.06</v>
          </cell>
          <cell r="B350" t="str">
            <v>PVC Tee 4"x3" dia.</v>
          </cell>
          <cell r="C350" t="str">
            <v>pc.</v>
          </cell>
          <cell r="D350">
            <v>37.800000000000004</v>
          </cell>
          <cell r="E350">
            <v>0</v>
          </cell>
        </row>
        <row r="351">
          <cell r="A351" t="str">
            <v>15.06a</v>
          </cell>
          <cell r="B351" t="str">
            <v>PVC Tee 4"x4" dia.</v>
          </cell>
          <cell r="C351" t="str">
            <v>pc.</v>
          </cell>
          <cell r="D351">
            <v>42</v>
          </cell>
          <cell r="E351">
            <v>0</v>
          </cell>
        </row>
        <row r="352">
          <cell r="A352">
            <v>15.07</v>
          </cell>
          <cell r="B352" t="str">
            <v>PVC Pipe 2" dia.</v>
          </cell>
          <cell r="C352" t="str">
            <v>pc.</v>
          </cell>
          <cell r="D352">
            <v>126</v>
          </cell>
          <cell r="E352">
            <v>0</v>
          </cell>
        </row>
        <row r="353">
          <cell r="A353">
            <v>15.08</v>
          </cell>
          <cell r="B353" t="str">
            <v>PVC Pipe 3" dia.</v>
          </cell>
          <cell r="C353" t="str">
            <v>pc.</v>
          </cell>
          <cell r="D353">
            <v>147</v>
          </cell>
          <cell r="E353">
            <v>0</v>
          </cell>
        </row>
        <row r="354">
          <cell r="A354">
            <v>15.09</v>
          </cell>
          <cell r="B354" t="str">
            <v>PVC Pipe 4" dia.</v>
          </cell>
          <cell r="C354" t="str">
            <v>pc.</v>
          </cell>
          <cell r="D354">
            <v>168</v>
          </cell>
          <cell r="E354">
            <v>0</v>
          </cell>
        </row>
        <row r="355">
          <cell r="A355">
            <v>15.1</v>
          </cell>
          <cell r="B355" t="str">
            <v>PVC Wye 2"x2" dia.</v>
          </cell>
          <cell r="C355" t="str">
            <v>pc.</v>
          </cell>
          <cell r="D355">
            <v>21</v>
          </cell>
          <cell r="E355">
            <v>0</v>
          </cell>
        </row>
        <row r="356">
          <cell r="A356">
            <v>15.11</v>
          </cell>
          <cell r="B356" t="str">
            <v>PVC Wye 3"x2" dia.</v>
          </cell>
          <cell r="C356" t="str">
            <v>pc.</v>
          </cell>
          <cell r="D356">
            <v>26.25</v>
          </cell>
          <cell r="E356">
            <v>0</v>
          </cell>
        </row>
        <row r="357">
          <cell r="A357">
            <v>15.12</v>
          </cell>
          <cell r="B357" t="str">
            <v>PVC Wye 3"x3" dia.</v>
          </cell>
          <cell r="C357" t="str">
            <v>pc.</v>
          </cell>
          <cell r="D357">
            <v>29.400000000000002</v>
          </cell>
          <cell r="E357">
            <v>0</v>
          </cell>
        </row>
        <row r="358">
          <cell r="A358">
            <v>15.13</v>
          </cell>
          <cell r="B358" t="str">
            <v>PVC Wye 4"x3" dia.</v>
          </cell>
          <cell r="C358" t="str">
            <v>pc.</v>
          </cell>
          <cell r="D358">
            <v>33.6</v>
          </cell>
          <cell r="E358">
            <v>0</v>
          </cell>
        </row>
        <row r="359">
          <cell r="A359">
            <v>15.14</v>
          </cell>
          <cell r="B359" t="str">
            <v>PVC Elbow 2" dia.</v>
          </cell>
          <cell r="C359" t="str">
            <v>pc.</v>
          </cell>
          <cell r="D359">
            <v>15.75</v>
          </cell>
          <cell r="E359">
            <v>0</v>
          </cell>
        </row>
        <row r="360">
          <cell r="A360">
            <v>15.15</v>
          </cell>
          <cell r="B360" t="str">
            <v>PVC Elbow 3" dia.</v>
          </cell>
          <cell r="C360" t="str">
            <v>pc.</v>
          </cell>
          <cell r="D360">
            <v>21</v>
          </cell>
          <cell r="E360">
            <v>0</v>
          </cell>
        </row>
        <row r="361">
          <cell r="A361">
            <v>15.16</v>
          </cell>
          <cell r="B361" t="str">
            <v>PVC Elbow 4" dia.</v>
          </cell>
          <cell r="C361" t="str">
            <v>pc.</v>
          </cell>
          <cell r="D361">
            <v>24.150000000000002</v>
          </cell>
          <cell r="E361">
            <v>0</v>
          </cell>
        </row>
        <row r="362">
          <cell r="A362">
            <v>15.17</v>
          </cell>
          <cell r="B362" t="str">
            <v>PVC Elbow 2"x2" dia.</v>
          </cell>
          <cell r="C362" t="str">
            <v>pc.</v>
          </cell>
          <cell r="D362">
            <v>15.75</v>
          </cell>
          <cell r="E362">
            <v>0</v>
          </cell>
        </row>
        <row r="363">
          <cell r="A363">
            <v>15.18</v>
          </cell>
          <cell r="B363" t="str">
            <v>PVC Elbow 3"x2" dia.</v>
          </cell>
          <cell r="C363" t="str">
            <v>pc.</v>
          </cell>
          <cell r="D363">
            <v>18.900000000000002</v>
          </cell>
          <cell r="E363">
            <v>0</v>
          </cell>
        </row>
        <row r="364">
          <cell r="A364">
            <v>15.19</v>
          </cell>
          <cell r="B364" t="str">
            <v>PVC Elbow 3"x3" dia.</v>
          </cell>
          <cell r="C364" t="str">
            <v>pc.</v>
          </cell>
          <cell r="D364">
            <v>22.05</v>
          </cell>
          <cell r="E364">
            <v>0</v>
          </cell>
        </row>
        <row r="365">
          <cell r="A365">
            <v>15.2</v>
          </cell>
          <cell r="B365" t="str">
            <v>PVC Elbow 4"x3" dia.</v>
          </cell>
          <cell r="C365" t="str">
            <v>pc.</v>
          </cell>
          <cell r="D365">
            <v>24.150000000000002</v>
          </cell>
          <cell r="E365">
            <v>0</v>
          </cell>
        </row>
        <row r="366">
          <cell r="A366">
            <v>15.21</v>
          </cell>
          <cell r="B366" t="str">
            <v>PVC Elbow 4"x4" dia.</v>
          </cell>
          <cell r="C366" t="str">
            <v>pc.</v>
          </cell>
          <cell r="D366">
            <v>26.25</v>
          </cell>
          <cell r="E366">
            <v>0</v>
          </cell>
        </row>
        <row r="367">
          <cell r="A367">
            <v>15.22</v>
          </cell>
          <cell r="B367" t="str">
            <v>PVC End Cap 2" dia.</v>
          </cell>
          <cell r="C367" t="str">
            <v>pc.</v>
          </cell>
          <cell r="D367">
            <v>21</v>
          </cell>
          <cell r="E367">
            <v>0</v>
          </cell>
        </row>
        <row r="368">
          <cell r="A368">
            <v>15.23</v>
          </cell>
          <cell r="B368" t="str">
            <v>PVC End Cap 3" dia.</v>
          </cell>
          <cell r="C368" t="str">
            <v>pc.</v>
          </cell>
          <cell r="D368">
            <v>26.25</v>
          </cell>
          <cell r="E368">
            <v>0</v>
          </cell>
        </row>
        <row r="369">
          <cell r="A369">
            <v>15.24</v>
          </cell>
          <cell r="B369" t="str">
            <v>PVC End Cap 4" dia.</v>
          </cell>
          <cell r="C369" t="str">
            <v>pc.</v>
          </cell>
          <cell r="D369">
            <v>31.5</v>
          </cell>
          <cell r="E369">
            <v>0</v>
          </cell>
        </row>
        <row r="370">
          <cell r="A370">
            <v>16</v>
          </cell>
          <cell r="B370" t="str">
            <v>Plumbing Fixtures</v>
          </cell>
          <cell r="D370">
            <v>0</v>
          </cell>
          <cell r="E370">
            <v>0</v>
          </cell>
        </row>
        <row r="371">
          <cell r="A371">
            <v>16.01</v>
          </cell>
          <cell r="B371" t="str">
            <v>PVC Schedule 40, 15 mm dia.</v>
          </cell>
          <cell r="C371" t="str">
            <v>pc.</v>
          </cell>
          <cell r="D371">
            <v>47.25</v>
          </cell>
          <cell r="E371">
            <v>0</v>
          </cell>
        </row>
        <row r="372">
          <cell r="A372">
            <v>16.02</v>
          </cell>
          <cell r="B372" t="str">
            <v>PVC Pipe Tubing, 6 m x 20 mm dia.</v>
          </cell>
          <cell r="C372" t="str">
            <v>pc.</v>
          </cell>
          <cell r="D372">
            <v>47.25</v>
          </cell>
          <cell r="E372">
            <v>0</v>
          </cell>
        </row>
        <row r="373">
          <cell r="A373">
            <v>16.03</v>
          </cell>
          <cell r="B373" t="str">
            <v>PVC Pipe Tubing, Standard, 6 m x 50 mm dia.</v>
          </cell>
          <cell r="C373" t="str">
            <v>pc.</v>
          </cell>
          <cell r="D373">
            <v>126</v>
          </cell>
          <cell r="E373">
            <v>0</v>
          </cell>
        </row>
        <row r="374">
          <cell r="A374">
            <v>16.04</v>
          </cell>
          <cell r="B374" t="str">
            <v>PVC Pipe Tubing, Standard, 6 m x 75 mm dia.</v>
          </cell>
          <cell r="C374" t="str">
            <v>pc.</v>
          </cell>
          <cell r="D374">
            <v>168</v>
          </cell>
          <cell r="E374">
            <v>0</v>
          </cell>
        </row>
        <row r="375">
          <cell r="A375">
            <v>16.05</v>
          </cell>
          <cell r="B375" t="str">
            <v>PVC Wye, 75 mm dia.</v>
          </cell>
          <cell r="C375" t="str">
            <v>pc.</v>
          </cell>
          <cell r="D375">
            <v>27.3</v>
          </cell>
          <cell r="E375">
            <v>0</v>
          </cell>
        </row>
        <row r="376">
          <cell r="A376">
            <v>16.06</v>
          </cell>
          <cell r="B376" t="str">
            <v>PVC Wye, 3" x 2"</v>
          </cell>
          <cell r="C376" t="str">
            <v>pc.</v>
          </cell>
          <cell r="D376">
            <v>27.3</v>
          </cell>
          <cell r="E376">
            <v>0</v>
          </cell>
        </row>
        <row r="377">
          <cell r="A377">
            <v>16.07</v>
          </cell>
          <cell r="B377" t="str">
            <v>PVC Elbow 1/4" Bend</v>
          </cell>
          <cell r="C377" t="str">
            <v>pc.</v>
          </cell>
          <cell r="D377">
            <v>12.600000000000001</v>
          </cell>
          <cell r="E377">
            <v>0</v>
          </cell>
        </row>
        <row r="378">
          <cell r="A378">
            <v>16.08</v>
          </cell>
          <cell r="B378" t="str">
            <v>PVC Cross Tee, 20 mm dia.</v>
          </cell>
          <cell r="C378" t="str">
            <v>pc.</v>
          </cell>
          <cell r="D378">
            <v>18.900000000000002</v>
          </cell>
          <cell r="E378">
            <v>0</v>
          </cell>
        </row>
        <row r="379">
          <cell r="A379">
            <v>16.09</v>
          </cell>
          <cell r="B379" t="str">
            <v>PVC Cross Tee, 50 mm dia.</v>
          </cell>
          <cell r="C379" t="str">
            <v>pc.</v>
          </cell>
          <cell r="D379">
            <v>18.900000000000002</v>
          </cell>
          <cell r="E379">
            <v>0</v>
          </cell>
        </row>
        <row r="380">
          <cell r="A380">
            <v>16.1</v>
          </cell>
          <cell r="B380" t="str">
            <v>Solvent Cement</v>
          </cell>
          <cell r="C380" t="str">
            <v>qts.</v>
          </cell>
          <cell r="D380">
            <v>199.5</v>
          </cell>
          <cell r="E380">
            <v>0</v>
          </cell>
        </row>
        <row r="381">
          <cell r="A381">
            <v>16.11</v>
          </cell>
          <cell r="B381" t="str">
            <v>Water Closet</v>
          </cell>
          <cell r="C381" t="str">
            <v>pc.</v>
          </cell>
          <cell r="D381">
            <v>2625</v>
          </cell>
          <cell r="E381">
            <v>0</v>
          </cell>
        </row>
        <row r="382">
          <cell r="A382">
            <v>16.12</v>
          </cell>
          <cell r="B382" t="str">
            <v>Paper Holder</v>
          </cell>
          <cell r="C382" t="str">
            <v>pc.</v>
          </cell>
          <cell r="D382">
            <v>210</v>
          </cell>
          <cell r="E382">
            <v>0</v>
          </cell>
        </row>
        <row r="383">
          <cell r="A383">
            <v>16.13</v>
          </cell>
          <cell r="B383" t="str">
            <v>Shower Head</v>
          </cell>
          <cell r="C383" t="str">
            <v>pc.</v>
          </cell>
          <cell r="D383">
            <v>78.75</v>
          </cell>
          <cell r="E383">
            <v>0</v>
          </cell>
        </row>
        <row r="384">
          <cell r="A384">
            <v>16.14</v>
          </cell>
          <cell r="B384" t="str">
            <v>Shower Valve</v>
          </cell>
          <cell r="C384" t="str">
            <v>pc.</v>
          </cell>
          <cell r="D384">
            <v>210</v>
          </cell>
          <cell r="E384">
            <v>0</v>
          </cell>
        </row>
        <row r="385">
          <cell r="A385">
            <v>16.15</v>
          </cell>
          <cell r="B385" t="str">
            <v>Floor Drain 4" x 4"</v>
          </cell>
          <cell r="C385" t="str">
            <v>pc.</v>
          </cell>
          <cell r="D385">
            <v>26.25</v>
          </cell>
          <cell r="E385">
            <v>0</v>
          </cell>
        </row>
        <row r="386">
          <cell r="A386">
            <v>16.16</v>
          </cell>
          <cell r="B386" t="str">
            <v>Soap Holder</v>
          </cell>
          <cell r="C386" t="str">
            <v>pc.</v>
          </cell>
          <cell r="D386">
            <v>210</v>
          </cell>
          <cell r="E386">
            <v>0</v>
          </cell>
        </row>
        <row r="387">
          <cell r="A387">
            <v>16.17</v>
          </cell>
          <cell r="B387" t="str">
            <v>Lavatory</v>
          </cell>
          <cell r="C387" t="str">
            <v>set</v>
          </cell>
          <cell r="D387">
            <v>945</v>
          </cell>
          <cell r="E387">
            <v>0</v>
          </cell>
        </row>
        <row r="388">
          <cell r="A388">
            <v>16.18</v>
          </cell>
          <cell r="B388" t="str">
            <v>Installation of Sanitary Fixtures and Works</v>
          </cell>
          <cell r="C388" t="str">
            <v>lot</v>
          </cell>
          <cell r="D388">
            <v>0</v>
          </cell>
          <cell r="E388">
            <v>1442</v>
          </cell>
        </row>
        <row r="389">
          <cell r="A389">
            <v>16.19</v>
          </cell>
          <cell r="B389" t="str">
            <v>Installation of Plumbing Fixtures and Works</v>
          </cell>
          <cell r="C389" t="str">
            <v>lot</v>
          </cell>
          <cell r="D389">
            <v>0</v>
          </cell>
          <cell r="E389">
            <v>175.1</v>
          </cell>
        </row>
        <row r="390">
          <cell r="A390">
            <v>17</v>
          </cell>
          <cell r="B390" t="str">
            <v>Reinforcing Steel</v>
          </cell>
          <cell r="D390">
            <v>0</v>
          </cell>
          <cell r="E390">
            <v>0</v>
          </cell>
        </row>
        <row r="391">
          <cell r="A391" t="str">
            <v>17a</v>
          </cell>
          <cell r="B391" t="str">
            <v>Fabrication &amp; Installation of Reinforcing Bars</v>
          </cell>
          <cell r="C391" t="str">
            <v>kg.</v>
          </cell>
          <cell r="D391">
            <v>0</v>
          </cell>
          <cell r="E391">
            <v>4.5</v>
          </cell>
        </row>
        <row r="392">
          <cell r="A392">
            <v>17.01</v>
          </cell>
          <cell r="B392" t="str">
            <v>Reinforcing Steel, Int. Def. Grade 275, 10mm x 6m</v>
          </cell>
          <cell r="C392" t="str">
            <v>pc.</v>
          </cell>
          <cell r="D392">
            <v>43.050000000000004</v>
          </cell>
          <cell r="E392">
            <v>0</v>
          </cell>
        </row>
        <row r="393">
          <cell r="A393">
            <v>17.02</v>
          </cell>
          <cell r="B393" t="str">
            <v>Reinforcing Steel, Int. Def. Grade 275, 12mm x 6m</v>
          </cell>
          <cell r="C393" t="str">
            <v>pc.</v>
          </cell>
          <cell r="D393">
            <v>78.75</v>
          </cell>
          <cell r="E393">
            <v>0</v>
          </cell>
        </row>
        <row r="394">
          <cell r="A394">
            <v>17.03</v>
          </cell>
          <cell r="B394" t="str">
            <v>Reinforcing Steel, Int. Def. Grade 275, 16mm x 6m</v>
          </cell>
          <cell r="C394" t="str">
            <v>pc.</v>
          </cell>
          <cell r="D394">
            <v>131.25</v>
          </cell>
          <cell r="E394">
            <v>0</v>
          </cell>
        </row>
        <row r="395">
          <cell r="A395">
            <v>17.04</v>
          </cell>
          <cell r="B395" t="str">
            <v>Reinforcing Steel, Int. Def. Grade 275, 20mm x 6m</v>
          </cell>
          <cell r="C395" t="str">
            <v>pc.</v>
          </cell>
          <cell r="D395">
            <v>204.75</v>
          </cell>
          <cell r="E395">
            <v>0</v>
          </cell>
        </row>
        <row r="396">
          <cell r="A396">
            <v>17.05</v>
          </cell>
          <cell r="B396" t="str">
            <v>Reinforcing Steel, Int. Def. Grade 275, 25mm x 6m</v>
          </cell>
          <cell r="C396" t="str">
            <v>pc.</v>
          </cell>
          <cell r="D396">
            <v>323.40000000000003</v>
          </cell>
          <cell r="E396">
            <v>0</v>
          </cell>
        </row>
        <row r="397">
          <cell r="A397">
            <v>17.06</v>
          </cell>
          <cell r="B397" t="str">
            <v>Reinforcing Steel, Plain Grade 230, 12mm x 6m</v>
          </cell>
          <cell r="C397" t="str">
            <v>pc.</v>
          </cell>
          <cell r="D397">
            <v>99.75</v>
          </cell>
          <cell r="E397">
            <v>0</v>
          </cell>
        </row>
        <row r="398">
          <cell r="A398">
            <v>17.07</v>
          </cell>
          <cell r="B398" t="str">
            <v>Reinforcing Steel, Plain Grade 230, 16mm x 6m</v>
          </cell>
          <cell r="C398" t="str">
            <v>pc.</v>
          </cell>
          <cell r="D398">
            <v>165.9</v>
          </cell>
          <cell r="E398">
            <v>0</v>
          </cell>
        </row>
        <row r="399">
          <cell r="A399">
            <v>17.08</v>
          </cell>
          <cell r="B399" t="str">
            <v>Reinforcing Steel, Plain Grade 230, 20mm x 6m</v>
          </cell>
          <cell r="C399" t="str">
            <v>pc.</v>
          </cell>
          <cell r="D399">
            <v>243.60000000000002</v>
          </cell>
          <cell r="E399">
            <v>0</v>
          </cell>
        </row>
        <row r="400">
          <cell r="A400">
            <v>17.09</v>
          </cell>
          <cell r="B400" t="str">
            <v>Reinforcing Steel, Plain Grade 230, 25mm x 6m</v>
          </cell>
          <cell r="C400" t="str">
            <v>pc.</v>
          </cell>
          <cell r="D400">
            <v>385.35</v>
          </cell>
          <cell r="E400">
            <v>0</v>
          </cell>
        </row>
        <row r="401">
          <cell r="A401">
            <v>17.1</v>
          </cell>
          <cell r="B401" t="str">
            <v>Reinforcing Steel, Struc. Def. Grade 230, 10mm x 6m</v>
          </cell>
          <cell r="C401" t="str">
            <v>pc.</v>
          </cell>
          <cell r="D401">
            <v>51.45</v>
          </cell>
          <cell r="E401">
            <v>0</v>
          </cell>
        </row>
        <row r="402">
          <cell r="A402">
            <v>17.11</v>
          </cell>
          <cell r="B402" t="str">
            <v>Reinforcing Steel, Struc. Def. Grade 230, 12mm x 6m</v>
          </cell>
          <cell r="C402" t="str">
            <v>pc.</v>
          </cell>
          <cell r="D402">
            <v>63</v>
          </cell>
          <cell r="E402">
            <v>0</v>
          </cell>
        </row>
        <row r="403">
          <cell r="A403">
            <v>17.12</v>
          </cell>
          <cell r="B403" t="str">
            <v>Reinforcing Steel, Struc. Def. Grade 230, 16mm x 6m</v>
          </cell>
          <cell r="C403" t="str">
            <v>pc.</v>
          </cell>
          <cell r="D403">
            <v>103.95</v>
          </cell>
          <cell r="E403">
            <v>0</v>
          </cell>
        </row>
        <row r="404">
          <cell r="A404">
            <v>17.13</v>
          </cell>
          <cell r="B404" t="str">
            <v>Reinforcing Steel, Struc. Def. Grade 230, 20mm x 6m</v>
          </cell>
          <cell r="C404" t="str">
            <v>pc.</v>
          </cell>
          <cell r="D404">
            <v>178.5</v>
          </cell>
          <cell r="E404">
            <v>0</v>
          </cell>
        </row>
        <row r="405">
          <cell r="A405">
            <v>17.14</v>
          </cell>
          <cell r="B405" t="str">
            <v>Reinforcing Steel, Struc. Def. Grade 230, 25mm x 6m</v>
          </cell>
          <cell r="C405" t="str">
            <v>pc.</v>
          </cell>
          <cell r="D405">
            <v>294</v>
          </cell>
          <cell r="E405">
            <v>0</v>
          </cell>
        </row>
        <row r="406">
          <cell r="A406">
            <v>18</v>
          </cell>
          <cell r="B406" t="str">
            <v>Roofing</v>
          </cell>
          <cell r="D406">
            <v>0</v>
          </cell>
          <cell r="E406">
            <v>0</v>
          </cell>
        </row>
        <row r="407">
          <cell r="A407" t="str">
            <v>18a</v>
          </cell>
          <cell r="B407" t="str">
            <v>Installation of Corrugated G.I. Sheets</v>
          </cell>
          <cell r="C407" t="str">
            <v>sq.m.</v>
          </cell>
          <cell r="D407">
            <v>0</v>
          </cell>
          <cell r="E407">
            <v>40</v>
          </cell>
        </row>
        <row r="408">
          <cell r="A408" t="str">
            <v>18b</v>
          </cell>
          <cell r="B408" t="str">
            <v>Installation of Gutter</v>
          </cell>
          <cell r="C408" t="str">
            <v>m</v>
          </cell>
          <cell r="D408">
            <v>0</v>
          </cell>
          <cell r="E408">
            <v>23</v>
          </cell>
        </row>
        <row r="409">
          <cell r="A409" t="str">
            <v>18c</v>
          </cell>
          <cell r="B409" t="str">
            <v>Installation of Flashing</v>
          </cell>
          <cell r="C409" t="str">
            <v>m</v>
          </cell>
          <cell r="D409">
            <v>0</v>
          </cell>
          <cell r="E409">
            <v>25</v>
          </cell>
        </row>
        <row r="410">
          <cell r="A410" t="str">
            <v>18d</v>
          </cell>
          <cell r="B410" t="str">
            <v>Installation of Ridge Roll</v>
          </cell>
          <cell r="C410" t="str">
            <v>m</v>
          </cell>
          <cell r="D410">
            <v>0</v>
          </cell>
          <cell r="E410">
            <v>23</v>
          </cell>
        </row>
        <row r="411">
          <cell r="A411" t="str">
            <v>18e</v>
          </cell>
          <cell r="B411" t="str">
            <v>Installation of Facia Board</v>
          </cell>
          <cell r="C411" t="str">
            <v>bd. ft.</v>
          </cell>
          <cell r="D411">
            <v>0</v>
          </cell>
          <cell r="E411">
            <v>15</v>
          </cell>
        </row>
        <row r="412">
          <cell r="A412" t="str">
            <v>18f</v>
          </cell>
          <cell r="B412" t="str">
            <v>Removal of Corrugated G.I. Sheets</v>
          </cell>
          <cell r="C412" t="str">
            <v>sq.m.</v>
          </cell>
          <cell r="D412">
            <v>0</v>
          </cell>
          <cell r="E412">
            <v>20</v>
          </cell>
        </row>
        <row r="413">
          <cell r="A413" t="str">
            <v>18g</v>
          </cell>
          <cell r="B413" t="str">
            <v>Removal of Roofing Accessories</v>
          </cell>
          <cell r="C413" t="str">
            <v>m</v>
          </cell>
          <cell r="D413">
            <v>0</v>
          </cell>
          <cell r="E413">
            <v>0.8343</v>
          </cell>
        </row>
        <row r="414">
          <cell r="A414" t="str">
            <v>18g1</v>
          </cell>
          <cell r="B414" t="str">
            <v>Removal of Flashing</v>
          </cell>
          <cell r="C414" t="str">
            <v>m</v>
          </cell>
          <cell r="D414">
            <v>0</v>
          </cell>
          <cell r="E414">
            <v>10</v>
          </cell>
        </row>
        <row r="415">
          <cell r="A415" t="str">
            <v>18g2</v>
          </cell>
          <cell r="B415" t="str">
            <v>Removal of Gutter</v>
          </cell>
          <cell r="C415" t="str">
            <v>m</v>
          </cell>
          <cell r="D415">
            <v>0</v>
          </cell>
          <cell r="E415">
            <v>10</v>
          </cell>
        </row>
        <row r="416">
          <cell r="A416" t="str">
            <v>18g3</v>
          </cell>
          <cell r="B416" t="str">
            <v>Removal of Fascia Board</v>
          </cell>
          <cell r="C416" t="str">
            <v>m</v>
          </cell>
          <cell r="D416">
            <v>0</v>
          </cell>
          <cell r="E416">
            <v>15</v>
          </cell>
        </row>
        <row r="417">
          <cell r="A417" t="str">
            <v>18g4</v>
          </cell>
          <cell r="B417" t="str">
            <v>Removal of Ridge Roll</v>
          </cell>
          <cell r="C417" t="str">
            <v>m</v>
          </cell>
          <cell r="D417">
            <v>0</v>
          </cell>
          <cell r="E417">
            <v>10</v>
          </cell>
        </row>
        <row r="418">
          <cell r="A418">
            <v>18.01</v>
          </cell>
          <cell r="B418" t="str">
            <v>Corrugated G.I. Sheet, G-26 x 8'</v>
          </cell>
          <cell r="C418" t="str">
            <v>pc.</v>
          </cell>
          <cell r="D418">
            <v>190</v>
          </cell>
          <cell r="E418">
            <v>0</v>
          </cell>
        </row>
        <row r="419">
          <cell r="A419">
            <v>18.02</v>
          </cell>
          <cell r="B419" t="str">
            <v>Corrugated G.I. Sheet, G-31 x 8'</v>
          </cell>
          <cell r="C419" t="str">
            <v>pc.</v>
          </cell>
          <cell r="D419">
            <v>142.8</v>
          </cell>
          <cell r="E419">
            <v>0</v>
          </cell>
        </row>
        <row r="420">
          <cell r="A420">
            <v>18.03</v>
          </cell>
          <cell r="B420" t="str">
            <v>G.I. Copper Rivets</v>
          </cell>
          <cell r="C420" t="str">
            <v>kg.</v>
          </cell>
          <cell r="D420">
            <v>50.400000000000006</v>
          </cell>
          <cell r="E420">
            <v>0</v>
          </cell>
        </row>
        <row r="421">
          <cell r="A421">
            <v>18.04</v>
          </cell>
          <cell r="B421" t="str">
            <v>G.I. Downspout, 2" x 3" x 8'</v>
          </cell>
          <cell r="C421" t="str">
            <v>pc.</v>
          </cell>
          <cell r="D421">
            <v>94.5</v>
          </cell>
          <cell r="E421">
            <v>0</v>
          </cell>
        </row>
        <row r="422">
          <cell r="A422">
            <v>18.05</v>
          </cell>
          <cell r="B422" t="str">
            <v>G.I. Downspout, 2" x 4" x 8'</v>
          </cell>
          <cell r="C422" t="str">
            <v>pc.</v>
          </cell>
          <cell r="D422">
            <v>94.5</v>
          </cell>
          <cell r="E422">
            <v>0</v>
          </cell>
        </row>
        <row r="423">
          <cell r="A423">
            <v>18.06</v>
          </cell>
          <cell r="B423" t="str">
            <v>Gutter, G-24, 36" x 8'</v>
          </cell>
          <cell r="C423" t="str">
            <v>pc.</v>
          </cell>
          <cell r="D423">
            <v>115.5</v>
          </cell>
          <cell r="E423">
            <v>0</v>
          </cell>
        </row>
        <row r="424">
          <cell r="A424">
            <v>18.07</v>
          </cell>
          <cell r="B424" t="str">
            <v>Gutter, G-26, 36" x 8'</v>
          </cell>
          <cell r="C424" t="str">
            <v>pc.</v>
          </cell>
          <cell r="D424">
            <v>115.5</v>
          </cell>
          <cell r="E424">
            <v>0</v>
          </cell>
        </row>
        <row r="425">
          <cell r="A425">
            <v>18.08</v>
          </cell>
          <cell r="B425" t="str">
            <v>Plain G.I. Sheet, G-24 x 8'</v>
          </cell>
          <cell r="C425" t="str">
            <v>lft.</v>
          </cell>
          <cell r="D425">
            <v>35.7</v>
          </cell>
          <cell r="E425">
            <v>0</v>
          </cell>
        </row>
        <row r="426">
          <cell r="A426">
            <v>18.09</v>
          </cell>
          <cell r="B426" t="str">
            <v>Plain G.I. Sheet, G-26 x 8'</v>
          </cell>
          <cell r="C426" t="str">
            <v>lft.</v>
          </cell>
          <cell r="D426">
            <v>25.200000000000003</v>
          </cell>
          <cell r="E426">
            <v>0</v>
          </cell>
        </row>
        <row r="427">
          <cell r="A427">
            <v>18.1</v>
          </cell>
          <cell r="B427" t="str">
            <v>G.I. Flashing, G-26 36"x 8'</v>
          </cell>
          <cell r="C427" t="str">
            <v>pc.</v>
          </cell>
          <cell r="D427">
            <v>220</v>
          </cell>
          <cell r="E427">
            <v>0</v>
          </cell>
        </row>
        <row r="428">
          <cell r="A428">
            <v>18.11</v>
          </cell>
          <cell r="B428" t="str">
            <v>Ridge Roll, G-26 36"x 8'</v>
          </cell>
          <cell r="C428" t="str">
            <v>pc.</v>
          </cell>
          <cell r="D428">
            <v>220</v>
          </cell>
          <cell r="E428">
            <v>0</v>
          </cell>
        </row>
        <row r="429">
          <cell r="A429">
            <v>18.12</v>
          </cell>
          <cell r="B429" t="str">
            <v>Fascia Board, 1" x 10"</v>
          </cell>
          <cell r="C429" t="str">
            <v>bd. ft.</v>
          </cell>
          <cell r="D429">
            <v>30</v>
          </cell>
          <cell r="E429">
            <v>0</v>
          </cell>
        </row>
        <row r="430">
          <cell r="A430">
            <v>18.13</v>
          </cell>
          <cell r="B430" t="str">
            <v>Corrugated G.I. Sheet, G-26 x 9'</v>
          </cell>
          <cell r="C430" t="str">
            <v>pc.</v>
          </cell>
          <cell r="D430">
            <v>198.45000000000002</v>
          </cell>
          <cell r="E430">
            <v>0</v>
          </cell>
        </row>
        <row r="431">
          <cell r="A431">
            <v>18.14</v>
          </cell>
          <cell r="B431" t="str">
            <v>Corrugated G.I. Sheet, G-26 x 10'</v>
          </cell>
          <cell r="C431" t="str">
            <v>pc.</v>
          </cell>
          <cell r="D431">
            <v>230</v>
          </cell>
          <cell r="E431">
            <v>0</v>
          </cell>
        </row>
        <row r="432">
          <cell r="A432">
            <v>18.15</v>
          </cell>
          <cell r="B432" t="str">
            <v>Corrugated G.I. Sheet, G-26 x 12'</v>
          </cell>
          <cell r="C432" t="str">
            <v>pc.</v>
          </cell>
          <cell r="D432">
            <v>280</v>
          </cell>
          <cell r="E432">
            <v>0</v>
          </cell>
        </row>
        <row r="433">
          <cell r="A433" t="str">
            <v>19 a</v>
          </cell>
          <cell r="B433" t="str">
            <v>Soil Poisoning</v>
          </cell>
          <cell r="D433">
            <v>0</v>
          </cell>
          <cell r="E433">
            <v>0</v>
          </cell>
        </row>
        <row r="434">
          <cell r="A434" t="str">
            <v>19-a1</v>
          </cell>
          <cell r="B434" t="str">
            <v>Soil Poisoning</v>
          </cell>
          <cell r="C434" t="str">
            <v>lot</v>
          </cell>
          <cell r="D434">
            <v>3000</v>
          </cell>
          <cell r="E434">
            <v>0</v>
          </cell>
        </row>
        <row r="435">
          <cell r="A435" t="str">
            <v>19-a2</v>
          </cell>
          <cell r="B435" t="str">
            <v>Application of Soil Poisoning</v>
          </cell>
          <cell r="C435" t="str">
            <v>lot</v>
          </cell>
          <cell r="D435">
            <v>0</v>
          </cell>
          <cell r="E435">
            <v>600</v>
          </cell>
        </row>
        <row r="436">
          <cell r="A436" t="str">
            <v>19-a3</v>
          </cell>
          <cell r="B436" t="str">
            <v>Wood Preservative</v>
          </cell>
          <cell r="C436" t="str">
            <v>unit</v>
          </cell>
          <cell r="D436">
            <v>294</v>
          </cell>
        </row>
        <row r="437">
          <cell r="A437" t="str">
            <v>19-a4</v>
          </cell>
          <cell r="B437" t="str">
            <v>Application of Wood Preservative</v>
          </cell>
          <cell r="C437" t="str">
            <v>unit</v>
          </cell>
          <cell r="E437">
            <v>360.5</v>
          </cell>
        </row>
        <row r="438">
          <cell r="A438">
            <v>19</v>
          </cell>
          <cell r="B438" t="str">
            <v>Structural Steel</v>
          </cell>
          <cell r="D438">
            <v>0</v>
          </cell>
          <cell r="E438">
            <v>0</v>
          </cell>
        </row>
        <row r="439">
          <cell r="A439" t="str">
            <v>19a</v>
          </cell>
          <cell r="B439" t="str">
            <v>Removal of Structural Steel Frame</v>
          </cell>
          <cell r="C439" t="str">
            <v>kg.</v>
          </cell>
          <cell r="D439">
            <v>0</v>
          </cell>
          <cell r="E439">
            <v>0.28840000000000005</v>
          </cell>
        </row>
        <row r="440">
          <cell r="A440" t="str">
            <v>19b</v>
          </cell>
          <cell r="B440" t="str">
            <v>Removal of Miscellaneous Steel</v>
          </cell>
          <cell r="C440" t="str">
            <v>kg.</v>
          </cell>
          <cell r="D440">
            <v>0</v>
          </cell>
          <cell r="E440">
            <v>0.5047</v>
          </cell>
        </row>
        <row r="441">
          <cell r="A441" t="str">
            <v>19c</v>
          </cell>
          <cell r="B441" t="str">
            <v>Installation of Steel Purlins</v>
          </cell>
          <cell r="C441" t="str">
            <v>kg.</v>
          </cell>
          <cell r="D441">
            <v>0</v>
          </cell>
          <cell r="E441">
            <v>6.695</v>
          </cell>
        </row>
        <row r="442">
          <cell r="A442" t="str">
            <v>19d</v>
          </cell>
          <cell r="B442" t="str">
            <v>Fabrication &amp; Installation of Steel Rafter</v>
          </cell>
          <cell r="C442" t="str">
            <v>kg.</v>
          </cell>
          <cell r="D442">
            <v>0</v>
          </cell>
          <cell r="E442">
            <v>7.519</v>
          </cell>
        </row>
        <row r="443">
          <cell r="A443" t="str">
            <v>19e</v>
          </cell>
          <cell r="B443" t="str">
            <v>Fabrication &amp; Installation of Steel Truss</v>
          </cell>
          <cell r="C443" t="str">
            <v>kg.</v>
          </cell>
          <cell r="D443">
            <v>0</v>
          </cell>
          <cell r="E443">
            <v>7.519</v>
          </cell>
        </row>
        <row r="444">
          <cell r="A444">
            <v>19.01</v>
          </cell>
          <cell r="B444" t="str">
            <v>Angle Bars, 1/8" x 1/2" x 1/2" x 20'</v>
          </cell>
          <cell r="C444" t="str">
            <v>pc.</v>
          </cell>
          <cell r="D444">
            <v>102.9</v>
          </cell>
          <cell r="E444">
            <v>0</v>
          </cell>
        </row>
        <row r="445">
          <cell r="A445">
            <v>19.02</v>
          </cell>
          <cell r="B445" t="str">
            <v>Angle Bars, 1/8" x 3/4" x 3/4" x 20'</v>
          </cell>
          <cell r="C445" t="str">
            <v>pc.</v>
          </cell>
          <cell r="D445">
            <v>115.5</v>
          </cell>
          <cell r="E445">
            <v>0</v>
          </cell>
        </row>
        <row r="446">
          <cell r="A446">
            <v>19.03</v>
          </cell>
          <cell r="B446" t="str">
            <v>Angle Bars, 1/8" x  1"   x  1"  x 20'</v>
          </cell>
          <cell r="C446" t="str">
            <v>pc.</v>
          </cell>
          <cell r="D446">
            <v>121.80000000000001</v>
          </cell>
          <cell r="E446">
            <v>0</v>
          </cell>
        </row>
        <row r="447">
          <cell r="A447">
            <v>19.04</v>
          </cell>
          <cell r="B447" t="str">
            <v>Angle Bars, 1/8" x 1-1/2" x 1-1/2" x 20'</v>
          </cell>
          <cell r="C447" t="str">
            <v>pc.</v>
          </cell>
          <cell r="D447">
            <v>189</v>
          </cell>
          <cell r="E447">
            <v>0</v>
          </cell>
        </row>
        <row r="448">
          <cell r="A448">
            <v>19.05</v>
          </cell>
          <cell r="B448" t="str">
            <v>Angle Bars, 1/4" x 1" x  1" x 20'</v>
          </cell>
          <cell r="C448" t="str">
            <v>pc.</v>
          </cell>
          <cell r="D448">
            <v>253.05</v>
          </cell>
          <cell r="E448">
            <v>0</v>
          </cell>
        </row>
        <row r="449">
          <cell r="A449">
            <v>19.06</v>
          </cell>
          <cell r="B449" t="str">
            <v>Angle Bars, 3/8" x 3" x 3" x 20'</v>
          </cell>
          <cell r="C449" t="str">
            <v>pc.</v>
          </cell>
          <cell r="D449">
            <v>1089.9</v>
          </cell>
          <cell r="E449">
            <v>0</v>
          </cell>
        </row>
        <row r="450">
          <cell r="A450">
            <v>19.07</v>
          </cell>
          <cell r="B450" t="str">
            <v>Flat Bars, 1/8" x 3/8" x 20'</v>
          </cell>
          <cell r="C450" t="str">
            <v>pc.</v>
          </cell>
          <cell r="D450">
            <v>47.25</v>
          </cell>
          <cell r="E450">
            <v>0</v>
          </cell>
        </row>
        <row r="451">
          <cell r="A451">
            <v>19.08</v>
          </cell>
          <cell r="B451" t="str">
            <v>Flat Bars, 1/8" x 1/2" x 20'</v>
          </cell>
          <cell r="C451" t="str">
            <v>pc.</v>
          </cell>
          <cell r="D451">
            <v>54.6</v>
          </cell>
          <cell r="E451">
            <v>0</v>
          </cell>
        </row>
        <row r="452">
          <cell r="A452">
            <v>19.09</v>
          </cell>
          <cell r="B452" t="str">
            <v>Flat Bars, 1/4" x 1/2" x 20'</v>
          </cell>
          <cell r="C452" t="str">
            <v>pc.</v>
          </cell>
          <cell r="D452">
            <v>91.35000000000001</v>
          </cell>
          <cell r="E452">
            <v>0</v>
          </cell>
        </row>
        <row r="453">
          <cell r="A453">
            <v>19.1</v>
          </cell>
          <cell r="B453" t="str">
            <v>Flat Bars, 1/4" x 2" x 20'</v>
          </cell>
          <cell r="C453" t="str">
            <v>pc.</v>
          </cell>
          <cell r="D453">
            <v>258.3</v>
          </cell>
          <cell r="E453">
            <v>0</v>
          </cell>
        </row>
        <row r="454">
          <cell r="A454">
            <v>19.11</v>
          </cell>
          <cell r="B454" t="str">
            <v>LC 75mm x 50mm x 2mm x 6m</v>
          </cell>
          <cell r="C454" t="str">
            <v>pc.</v>
          </cell>
          <cell r="D454">
            <v>323.40000000000003</v>
          </cell>
          <cell r="E454">
            <v>0</v>
          </cell>
        </row>
        <row r="455">
          <cell r="A455">
            <v>19.12</v>
          </cell>
          <cell r="B455" t="str">
            <v>LC 100mm x 50mm x 2mm x 6m</v>
          </cell>
          <cell r="C455" t="str">
            <v>pc.</v>
          </cell>
          <cell r="D455">
            <v>388.5</v>
          </cell>
          <cell r="E455">
            <v>0</v>
          </cell>
        </row>
        <row r="456">
          <cell r="A456" t="str">
            <v>19.12a</v>
          </cell>
          <cell r="B456" t="str">
            <v>LC 150mm x 50mm x 15mm x 2mm x 6m</v>
          </cell>
          <cell r="C456" t="str">
            <v>pc.</v>
          </cell>
          <cell r="D456">
            <v>498.75</v>
          </cell>
          <cell r="E456">
            <v>0</v>
          </cell>
        </row>
        <row r="457">
          <cell r="A457">
            <v>19.13</v>
          </cell>
          <cell r="B457" t="str">
            <v>Structural Tubing 200mm x 150mm x 5mm</v>
          </cell>
          <cell r="C457" t="str">
            <v>kg.</v>
          </cell>
          <cell r="D457">
            <v>21</v>
          </cell>
          <cell r="E457">
            <v>0</v>
          </cell>
        </row>
        <row r="458">
          <cell r="A458">
            <v>19.14</v>
          </cell>
          <cell r="B458" t="str">
            <v>Angle Bars, 1/8" x 2" x 2" x 20'</v>
          </cell>
          <cell r="C458" t="str">
            <v>pc.</v>
          </cell>
          <cell r="D458">
            <v>309.75</v>
          </cell>
          <cell r="E458">
            <v>0</v>
          </cell>
        </row>
        <row r="459">
          <cell r="A459">
            <v>19.15</v>
          </cell>
          <cell r="B459" t="str">
            <v>Angle Bars, 1/4" x 2" x 2" x 20'</v>
          </cell>
          <cell r="C459" t="str">
            <v>pc.</v>
          </cell>
          <cell r="D459">
            <v>619.5</v>
          </cell>
          <cell r="E459">
            <v>0</v>
          </cell>
        </row>
        <row r="460">
          <cell r="A460">
            <v>19.16</v>
          </cell>
          <cell r="B460" t="str">
            <v>Angle Bars, 3/8" x 2" x 2" x 20'</v>
          </cell>
          <cell r="C460" t="str">
            <v>pc.</v>
          </cell>
          <cell r="D460">
            <v>924</v>
          </cell>
          <cell r="E460">
            <v>0</v>
          </cell>
        </row>
        <row r="461">
          <cell r="A461" t="str">
            <v>19.16a</v>
          </cell>
          <cell r="B461" t="str">
            <v>Angle Bars, 3/16" x 2" x 2" x 20'</v>
          </cell>
          <cell r="C461" t="str">
            <v>pc.</v>
          </cell>
          <cell r="D461">
            <v>462</v>
          </cell>
          <cell r="E461">
            <v>0</v>
          </cell>
        </row>
        <row r="462">
          <cell r="A462" t="str">
            <v>19.16b</v>
          </cell>
          <cell r="B462" t="str">
            <v>Angle Bars, 1/4" x 2.5" x 2.5" x 20'</v>
          </cell>
          <cell r="C462" t="str">
            <v>pc.</v>
          </cell>
          <cell r="D462">
            <v>777</v>
          </cell>
          <cell r="E462">
            <v>0</v>
          </cell>
        </row>
        <row r="463">
          <cell r="A463">
            <v>19.17</v>
          </cell>
          <cell r="B463" t="str">
            <v>4' x 8' x 6mm Steel Plate</v>
          </cell>
          <cell r="C463" t="str">
            <v>pc.</v>
          </cell>
          <cell r="D463">
            <v>2572.5</v>
          </cell>
          <cell r="E463">
            <v>0</v>
          </cell>
        </row>
        <row r="464">
          <cell r="A464">
            <v>20</v>
          </cell>
          <cell r="B464" t="str">
            <v>Tile Works</v>
          </cell>
          <cell r="D464">
            <v>0</v>
          </cell>
          <cell r="E464">
            <v>0</v>
          </cell>
        </row>
        <row r="465">
          <cell r="A465">
            <v>20.01</v>
          </cell>
          <cell r="B465" t="str">
            <v>Glazed Tiles 4"x4"</v>
          </cell>
          <cell r="C465" t="str">
            <v>pc.</v>
          </cell>
          <cell r="D465">
            <v>5.25</v>
          </cell>
          <cell r="E465">
            <v>0</v>
          </cell>
        </row>
        <row r="466">
          <cell r="A466">
            <v>20.02</v>
          </cell>
          <cell r="B466" t="str">
            <v>Unglazed Tiles 4"x4"</v>
          </cell>
          <cell r="C466" t="str">
            <v>pc.</v>
          </cell>
          <cell r="D466">
            <v>4.2</v>
          </cell>
          <cell r="E466">
            <v>0</v>
          </cell>
        </row>
        <row r="467">
          <cell r="A467">
            <v>20.03</v>
          </cell>
          <cell r="B467" t="str">
            <v>Glazed Tiles 8"x8"</v>
          </cell>
          <cell r="C467" t="str">
            <v>pc.</v>
          </cell>
          <cell r="D467">
            <v>21</v>
          </cell>
          <cell r="E467">
            <v>0</v>
          </cell>
        </row>
        <row r="468">
          <cell r="A468">
            <v>20.04</v>
          </cell>
          <cell r="B468" t="str">
            <v>Unglazed Tiles 8"x8"</v>
          </cell>
          <cell r="C468" t="str">
            <v>pc.</v>
          </cell>
          <cell r="D468">
            <v>16.8</v>
          </cell>
          <cell r="E468">
            <v>0</v>
          </cell>
        </row>
        <row r="469">
          <cell r="A469">
            <v>20.05</v>
          </cell>
          <cell r="B469" t="str">
            <v>Grout</v>
          </cell>
          <cell r="C469" t="str">
            <v>kg.</v>
          </cell>
          <cell r="D469">
            <v>36.75</v>
          </cell>
          <cell r="E469">
            <v>0</v>
          </cell>
        </row>
        <row r="470">
          <cell r="A470">
            <v>20.06</v>
          </cell>
          <cell r="B470" t="str">
            <v>White Cement</v>
          </cell>
          <cell r="C470" t="str">
            <v>kg.</v>
          </cell>
          <cell r="D470">
            <v>47.25</v>
          </cell>
          <cell r="E470">
            <v>0</v>
          </cell>
        </row>
        <row r="471">
          <cell r="A471">
            <v>21</v>
          </cell>
          <cell r="B471" t="str">
            <v>Wires/Wiring Devices</v>
          </cell>
          <cell r="D471">
            <v>0</v>
          </cell>
          <cell r="E471">
            <v>0</v>
          </cell>
        </row>
        <row r="472">
          <cell r="A472">
            <v>21.01</v>
          </cell>
          <cell r="B472" t="str">
            <v>Electrical Wire Stranded 150m/roll, TW #  6</v>
          </cell>
          <cell r="C472" t="str">
            <v>roll</v>
          </cell>
          <cell r="D472">
            <v>3738</v>
          </cell>
          <cell r="E472">
            <v>0</v>
          </cell>
        </row>
        <row r="473">
          <cell r="A473">
            <v>21.02</v>
          </cell>
          <cell r="B473" t="str">
            <v>Electrical Wire Stranded 150m/roll, TW #  8</v>
          </cell>
          <cell r="C473" t="str">
            <v>roll</v>
          </cell>
          <cell r="D473">
            <v>2866.5</v>
          </cell>
          <cell r="E473">
            <v>0</v>
          </cell>
        </row>
        <row r="474">
          <cell r="A474">
            <v>21.03</v>
          </cell>
          <cell r="B474" t="str">
            <v>Electrical Wire Stranded 150m/roll, TW # 10</v>
          </cell>
          <cell r="C474" t="str">
            <v>roll</v>
          </cell>
          <cell r="D474">
            <v>1485.75</v>
          </cell>
          <cell r="E474">
            <v>0</v>
          </cell>
        </row>
        <row r="475">
          <cell r="A475">
            <v>21.04</v>
          </cell>
          <cell r="B475" t="str">
            <v>Electrical Wire Stranded 150m/roll, TW # 12</v>
          </cell>
          <cell r="C475" t="str">
            <v>roll</v>
          </cell>
          <cell r="D475">
            <v>1165.5</v>
          </cell>
          <cell r="E475">
            <v>0</v>
          </cell>
        </row>
        <row r="476">
          <cell r="A476">
            <v>21.05</v>
          </cell>
          <cell r="B476" t="str">
            <v>Electrical Wire Stranded 150m/roll, TW # 14</v>
          </cell>
          <cell r="C476" t="str">
            <v>roll</v>
          </cell>
          <cell r="D476">
            <v>680.4</v>
          </cell>
          <cell r="E476">
            <v>0</v>
          </cell>
        </row>
        <row r="477">
          <cell r="A477">
            <v>21.06</v>
          </cell>
          <cell r="B477" t="str">
            <v>Entrance Cap 3/4" dia.</v>
          </cell>
          <cell r="C477" t="str">
            <v>pc.</v>
          </cell>
          <cell r="D477">
            <v>43.050000000000004</v>
          </cell>
          <cell r="E477">
            <v>0</v>
          </cell>
        </row>
        <row r="478">
          <cell r="A478">
            <v>21.07</v>
          </cell>
          <cell r="B478" t="str">
            <v>Entrance Cap  1" dia.</v>
          </cell>
          <cell r="C478" t="str">
            <v>pc.</v>
          </cell>
          <cell r="D478">
            <v>49.35</v>
          </cell>
          <cell r="E478">
            <v>0</v>
          </cell>
        </row>
        <row r="479">
          <cell r="A479">
            <v>21.08</v>
          </cell>
          <cell r="B479" t="str">
            <v>Porcelain Split Knob</v>
          </cell>
          <cell r="C479" t="str">
            <v>pc.</v>
          </cell>
          <cell r="D479">
            <v>2.625</v>
          </cell>
          <cell r="E479">
            <v>0</v>
          </cell>
        </row>
        <row r="480">
          <cell r="A480">
            <v>21.09</v>
          </cell>
          <cell r="B480" t="str">
            <v>RSC Clamp 1" dia.</v>
          </cell>
          <cell r="C480" t="str">
            <v>pc.</v>
          </cell>
          <cell r="D480">
            <v>3.1500000000000004</v>
          </cell>
          <cell r="E480">
            <v>0</v>
          </cell>
        </row>
        <row r="481">
          <cell r="A481">
            <v>22</v>
          </cell>
          <cell r="B481" t="str">
            <v>Wood/Lumber</v>
          </cell>
          <cell r="D481">
            <v>0</v>
          </cell>
          <cell r="E481">
            <v>0</v>
          </cell>
        </row>
        <row r="482">
          <cell r="A482" t="str">
            <v>22a</v>
          </cell>
          <cell r="B482" t="str">
            <v>Ceiling Frame Work</v>
          </cell>
          <cell r="C482" t="str">
            <v>bd. ft.</v>
          </cell>
          <cell r="D482">
            <v>0</v>
          </cell>
          <cell r="E482">
            <v>15</v>
          </cell>
        </row>
        <row r="483">
          <cell r="A483" t="str">
            <v>22b</v>
          </cell>
          <cell r="B483" t="str">
            <v>Partition Frame Work</v>
          </cell>
          <cell r="C483" t="str">
            <v>bd. ft.</v>
          </cell>
          <cell r="D483">
            <v>0</v>
          </cell>
          <cell r="E483">
            <v>8.5799</v>
          </cell>
        </row>
        <row r="484">
          <cell r="A484" t="str">
            <v>22c</v>
          </cell>
          <cell r="B484" t="str">
            <v>Plywood Installation</v>
          </cell>
          <cell r="C484" t="str">
            <v>pc.</v>
          </cell>
          <cell r="D484">
            <v>0</v>
          </cell>
          <cell r="E484">
            <v>80</v>
          </cell>
        </row>
        <row r="485">
          <cell r="A485" t="str">
            <v>22d</v>
          </cell>
          <cell r="B485" t="str">
            <v>Fabrication &amp; Installation of Truss (Wood)</v>
          </cell>
          <cell r="C485" t="str">
            <v>bd. ft.</v>
          </cell>
          <cell r="D485">
            <v>0</v>
          </cell>
          <cell r="E485">
            <v>14.4406</v>
          </cell>
        </row>
        <row r="486">
          <cell r="A486" t="str">
            <v>22e</v>
          </cell>
          <cell r="B486" t="str">
            <v>Installation of Purlins (Wood)</v>
          </cell>
          <cell r="C486" t="str">
            <v>bd. ft.</v>
          </cell>
          <cell r="D486">
            <v>0</v>
          </cell>
          <cell r="E486">
            <v>5.15</v>
          </cell>
        </row>
        <row r="487">
          <cell r="A487" t="str">
            <v>22f</v>
          </cell>
          <cell r="B487" t="str">
            <v>Removal of Wooden Truss</v>
          </cell>
          <cell r="C487" t="str">
            <v>bd. ft.</v>
          </cell>
          <cell r="D487">
            <v>0</v>
          </cell>
          <cell r="E487">
            <v>3</v>
          </cell>
        </row>
        <row r="488">
          <cell r="A488" t="str">
            <v>22g</v>
          </cell>
          <cell r="B488" t="str">
            <v>Removal of Purlins (Wood)</v>
          </cell>
          <cell r="C488" t="str">
            <v>bd. ft.</v>
          </cell>
          <cell r="D488">
            <v>0</v>
          </cell>
          <cell r="E488">
            <v>3</v>
          </cell>
        </row>
        <row r="489">
          <cell r="A489" t="str">
            <v>22h</v>
          </cell>
          <cell r="B489" t="str">
            <v>Removal of Ceiling Frame</v>
          </cell>
          <cell r="C489" t="str">
            <v>bd. ft.</v>
          </cell>
          <cell r="D489">
            <v>0</v>
          </cell>
          <cell r="E489">
            <v>2</v>
          </cell>
        </row>
        <row r="490">
          <cell r="A490" t="str">
            <v>22i</v>
          </cell>
          <cell r="B490" t="str">
            <v>Removal of Partition Frame</v>
          </cell>
          <cell r="C490" t="str">
            <v>bd. ft.</v>
          </cell>
          <cell r="D490">
            <v>0</v>
          </cell>
          <cell r="E490">
            <v>0.1957</v>
          </cell>
        </row>
        <row r="491">
          <cell r="A491" t="str">
            <v>22j</v>
          </cell>
          <cell r="B491" t="str">
            <v>Removal of Ceiling Board</v>
          </cell>
          <cell r="C491" t="str">
            <v>sq.m.</v>
          </cell>
          <cell r="D491">
            <v>0</v>
          </cell>
          <cell r="E491">
            <v>20</v>
          </cell>
        </row>
        <row r="492">
          <cell r="A492" t="str">
            <v>22k</v>
          </cell>
          <cell r="B492" t="str">
            <v>Removal of Partition Board</v>
          </cell>
          <cell r="C492" t="str">
            <v>sq.m.</v>
          </cell>
          <cell r="D492">
            <v>0</v>
          </cell>
          <cell r="E492">
            <v>3.9449</v>
          </cell>
        </row>
        <row r="493">
          <cell r="A493" t="str">
            <v>22l</v>
          </cell>
          <cell r="B493" t="str">
            <v>Installation of T&amp;G (Wall)</v>
          </cell>
          <cell r="C493" t="str">
            <v>bd. ft.</v>
          </cell>
          <cell r="D493">
            <v>0</v>
          </cell>
          <cell r="E493">
            <v>14.832</v>
          </cell>
        </row>
        <row r="494">
          <cell r="A494" t="str">
            <v>22m</v>
          </cell>
          <cell r="B494" t="str">
            <v>Removal of T&amp;G (Wall)</v>
          </cell>
          <cell r="C494" t="str">
            <v>bd. ft.</v>
          </cell>
          <cell r="D494">
            <v>0</v>
          </cell>
          <cell r="E494">
            <v>0.8858</v>
          </cell>
        </row>
        <row r="495">
          <cell r="A495" t="str">
            <v>22n</v>
          </cell>
          <cell r="B495" t="str">
            <v>Fab./Inst./Strip of Formworks (Wall on ground)</v>
          </cell>
          <cell r="C495" t="str">
            <v>sq.m.</v>
          </cell>
          <cell r="D495">
            <v>0</v>
          </cell>
          <cell r="E495">
            <v>92.7</v>
          </cell>
        </row>
        <row r="496">
          <cell r="A496" t="str">
            <v>22o</v>
          </cell>
          <cell r="B496" t="str">
            <v>Fab./Inst./Strip of Formworks (Wall above 10')</v>
          </cell>
          <cell r="C496" t="str">
            <v>sq.m.</v>
          </cell>
          <cell r="D496">
            <v>0</v>
          </cell>
          <cell r="E496">
            <v>103</v>
          </cell>
        </row>
        <row r="497">
          <cell r="A497" t="str">
            <v>22p</v>
          </cell>
          <cell r="B497" t="str">
            <v>Fab./Inst./Strip of Formworks (Beams)</v>
          </cell>
          <cell r="C497" t="str">
            <v>sq.m.</v>
          </cell>
          <cell r="D497">
            <v>0</v>
          </cell>
          <cell r="E497">
            <v>113.3</v>
          </cell>
        </row>
        <row r="498">
          <cell r="A498" t="str">
            <v>22q</v>
          </cell>
          <cell r="B498" t="str">
            <v>Fab./Inst./Strip of Formworks (Column)</v>
          </cell>
          <cell r="C498" t="str">
            <v>sq.m.</v>
          </cell>
          <cell r="D498">
            <v>0</v>
          </cell>
          <cell r="E498">
            <v>103</v>
          </cell>
        </row>
        <row r="499">
          <cell r="A499" t="str">
            <v>22q1</v>
          </cell>
          <cell r="B499" t="str">
            <v>Fab./Inst./Strip of Formworks (Slab)</v>
          </cell>
          <cell r="C499" t="str">
            <v>sq.m.</v>
          </cell>
          <cell r="D499">
            <v>0</v>
          </cell>
          <cell r="E499">
            <v>166.65400000000002</v>
          </cell>
        </row>
        <row r="500">
          <cell r="A500" t="str">
            <v>22r</v>
          </cell>
          <cell r="B500" t="str">
            <v>Fab./Inst./Removal of Scaffolds</v>
          </cell>
          <cell r="C500" t="str">
            <v>lot</v>
          </cell>
          <cell r="D500">
            <v>0</v>
          </cell>
          <cell r="E500">
            <v>515</v>
          </cell>
        </row>
        <row r="501">
          <cell r="A501" t="str">
            <v>22r1</v>
          </cell>
          <cell r="B501" t="str">
            <v>Fab./Inst./Removal of Scaffolds</v>
          </cell>
          <cell r="C501" t="str">
            <v>bd.ft.</v>
          </cell>
          <cell r="D501">
            <v>0</v>
          </cell>
          <cell r="E501">
            <v>3.4608000000000003</v>
          </cell>
        </row>
        <row r="502">
          <cell r="A502" t="str">
            <v>22s</v>
          </cell>
          <cell r="B502" t="str">
            <v>Application of Wood Preservative</v>
          </cell>
          <cell r="C502" t="str">
            <v>unit</v>
          </cell>
          <cell r="D502">
            <v>0</v>
          </cell>
          <cell r="E502">
            <v>360.5</v>
          </cell>
        </row>
        <row r="503">
          <cell r="A503" t="str">
            <v>22t</v>
          </cell>
          <cell r="B503" t="str">
            <v>Installation of T&amp;G </v>
          </cell>
          <cell r="C503" t="str">
            <v>bd.ft.</v>
          </cell>
          <cell r="D503">
            <v>0</v>
          </cell>
          <cell r="E503">
            <v>16.686</v>
          </cell>
        </row>
        <row r="504">
          <cell r="A504" t="str">
            <v>22u</v>
          </cell>
          <cell r="B504" t="str">
            <v>Removal of T&amp;G </v>
          </cell>
          <cell r="C504" t="str">
            <v>bd. ft.</v>
          </cell>
          <cell r="D504">
            <v>0</v>
          </cell>
          <cell r="E504">
            <v>1.236</v>
          </cell>
        </row>
        <row r="505">
          <cell r="A505">
            <v>22.01</v>
          </cell>
          <cell r="B505" t="str">
            <v>Lumber, Kiln Dried, Apitong</v>
          </cell>
          <cell r="C505" t="str">
            <v>bd. ft.</v>
          </cell>
          <cell r="D505">
            <v>36</v>
          </cell>
          <cell r="E505">
            <v>0</v>
          </cell>
        </row>
        <row r="506">
          <cell r="A506">
            <v>22.02</v>
          </cell>
          <cell r="B506" t="str">
            <v>Rough Lumber, Sun Dried,  Apitong</v>
          </cell>
          <cell r="C506" t="str">
            <v>bd. ft.</v>
          </cell>
          <cell r="D506">
            <v>25.200000000000003</v>
          </cell>
          <cell r="E506">
            <v>0</v>
          </cell>
        </row>
        <row r="507">
          <cell r="A507">
            <v>22.03</v>
          </cell>
          <cell r="B507" t="str">
            <v>Lumber, Sun Dried, Guijo</v>
          </cell>
          <cell r="C507" t="str">
            <v>bd. ft.</v>
          </cell>
          <cell r="D507">
            <v>37.800000000000004</v>
          </cell>
          <cell r="E507">
            <v>0</v>
          </cell>
        </row>
        <row r="508">
          <cell r="A508">
            <v>22.04</v>
          </cell>
          <cell r="B508" t="str">
            <v>Lumber, Kiln Dried, Tanguile</v>
          </cell>
          <cell r="C508" t="str">
            <v>bd. ft.</v>
          </cell>
          <cell r="D508">
            <v>37.800000000000004</v>
          </cell>
          <cell r="E508">
            <v>0</v>
          </cell>
        </row>
        <row r="509">
          <cell r="A509">
            <v>22.05</v>
          </cell>
          <cell r="B509" t="str">
            <v>Rough Lumber, Tanguile</v>
          </cell>
          <cell r="C509" t="str">
            <v>bd. ft.</v>
          </cell>
          <cell r="D509">
            <v>25.200000000000003</v>
          </cell>
          <cell r="E509">
            <v>0</v>
          </cell>
        </row>
        <row r="510">
          <cell r="A510">
            <v>22.06</v>
          </cell>
          <cell r="B510" t="str">
            <v>Lumber, Sun Dried, Yakal</v>
          </cell>
          <cell r="C510" t="str">
            <v>bd. ft.</v>
          </cell>
          <cell r="D510">
            <v>53.550000000000004</v>
          </cell>
          <cell r="E510">
            <v>0</v>
          </cell>
        </row>
        <row r="511">
          <cell r="A511">
            <v>22.07</v>
          </cell>
          <cell r="B511" t="str">
            <v>S4S Lumber, Kiln Dried, Apitong</v>
          </cell>
          <cell r="C511" t="str">
            <v>bd. ft.</v>
          </cell>
          <cell r="D511">
            <v>37.800000000000004</v>
          </cell>
          <cell r="E511">
            <v>0</v>
          </cell>
        </row>
        <row r="512">
          <cell r="A512">
            <v>22.08</v>
          </cell>
          <cell r="B512" t="str">
            <v>S4S Lumber, Sun Dried, Apitong</v>
          </cell>
          <cell r="C512" t="str">
            <v>bd. ft.</v>
          </cell>
          <cell r="D512">
            <v>26.25</v>
          </cell>
          <cell r="E512">
            <v>0</v>
          </cell>
        </row>
        <row r="513">
          <cell r="A513">
            <v>22.09</v>
          </cell>
          <cell r="B513" t="str">
            <v>S4S Lumber, Kiln Dried, Guijo</v>
          </cell>
          <cell r="C513" t="str">
            <v>bd. ft.</v>
          </cell>
          <cell r="D513">
            <v>37.800000000000004</v>
          </cell>
          <cell r="E513">
            <v>0</v>
          </cell>
        </row>
        <row r="514">
          <cell r="A514">
            <v>22.1</v>
          </cell>
          <cell r="B514" t="str">
            <v>S4S Lumber, Kiln Dried, Tanguile</v>
          </cell>
          <cell r="C514" t="str">
            <v>bd. ft.</v>
          </cell>
          <cell r="D514">
            <v>30</v>
          </cell>
          <cell r="E514">
            <v>0</v>
          </cell>
        </row>
        <row r="515">
          <cell r="A515">
            <v>22.11</v>
          </cell>
          <cell r="B515" t="str">
            <v>S4S Lumber, Sun Dried, Tanguile</v>
          </cell>
          <cell r="C515" t="str">
            <v>bd. ft.</v>
          </cell>
          <cell r="D515">
            <v>26.25</v>
          </cell>
          <cell r="E515">
            <v>0</v>
          </cell>
        </row>
        <row r="516">
          <cell r="A516">
            <v>22.12</v>
          </cell>
          <cell r="B516" t="str">
            <v>S4S Lumber, Sun Dried, Yakal</v>
          </cell>
          <cell r="C516" t="str">
            <v>bd. ft.</v>
          </cell>
          <cell r="D516">
            <v>54.6</v>
          </cell>
          <cell r="E516">
            <v>0</v>
          </cell>
        </row>
        <row r="517">
          <cell r="A517">
            <v>22.13</v>
          </cell>
          <cell r="B517" t="str">
            <v>Plyboard, 3/4" x 4' x 8'</v>
          </cell>
          <cell r="C517" t="str">
            <v>pc.</v>
          </cell>
          <cell r="D517">
            <v>693</v>
          </cell>
          <cell r="E517">
            <v>0</v>
          </cell>
        </row>
        <row r="518">
          <cell r="A518">
            <v>22.14</v>
          </cell>
          <cell r="B518" t="str">
            <v>Plywood, Danarra</v>
          </cell>
          <cell r="C518" t="str">
            <v>pc.</v>
          </cell>
          <cell r="D518">
            <v>420</v>
          </cell>
          <cell r="E518">
            <v>0</v>
          </cell>
        </row>
        <row r="519">
          <cell r="A519">
            <v>22.15</v>
          </cell>
          <cell r="B519" t="str">
            <v>Plywood, Marine, 1/4" x 4' x 8'</v>
          </cell>
          <cell r="C519" t="str">
            <v>pc.</v>
          </cell>
          <cell r="D519">
            <v>304.5</v>
          </cell>
          <cell r="E519">
            <v>0</v>
          </cell>
        </row>
        <row r="520">
          <cell r="A520">
            <v>22.16</v>
          </cell>
          <cell r="B520" t="str">
            <v>Plywood, Marine, 1/2" x 4' x 8'</v>
          </cell>
          <cell r="C520" t="str">
            <v>pc.</v>
          </cell>
          <cell r="D520">
            <v>577.5</v>
          </cell>
          <cell r="E520">
            <v>0</v>
          </cell>
        </row>
        <row r="521">
          <cell r="A521">
            <v>22.17</v>
          </cell>
          <cell r="B521" t="str">
            <v>Plywood, Marine, 3/4" x 4' x 8'</v>
          </cell>
          <cell r="C521" t="str">
            <v>pc.</v>
          </cell>
          <cell r="D521">
            <v>997.5</v>
          </cell>
          <cell r="E521">
            <v>0</v>
          </cell>
        </row>
        <row r="522">
          <cell r="A522">
            <v>22.18</v>
          </cell>
          <cell r="B522" t="str">
            <v>Plywood, Ordinary, 1/4" x 4' x 8'</v>
          </cell>
          <cell r="C522" t="str">
            <v>pc.</v>
          </cell>
          <cell r="D522">
            <v>260</v>
          </cell>
          <cell r="E522">
            <v>0</v>
          </cell>
        </row>
        <row r="523">
          <cell r="A523">
            <v>22.19</v>
          </cell>
          <cell r="B523" t="str">
            <v>Plywood, Ordinary, 1/2" x 4' x 8'</v>
          </cell>
          <cell r="C523" t="str">
            <v>pc.</v>
          </cell>
          <cell r="D523">
            <v>472.5</v>
          </cell>
          <cell r="E523">
            <v>0</v>
          </cell>
        </row>
        <row r="524">
          <cell r="A524">
            <v>22.2</v>
          </cell>
          <cell r="B524" t="str">
            <v>Plywood, Ordinary, 3/4" x 4' x 8'</v>
          </cell>
          <cell r="C524" t="str">
            <v>pc.</v>
          </cell>
          <cell r="D524">
            <v>808.5</v>
          </cell>
          <cell r="E524">
            <v>0</v>
          </cell>
        </row>
        <row r="525">
          <cell r="A525">
            <v>22.21</v>
          </cell>
          <cell r="B525" t="str">
            <v>T&amp;G, 3/4" x 6"</v>
          </cell>
          <cell r="C525" t="str">
            <v>bd. ft.</v>
          </cell>
          <cell r="D525">
            <v>42</v>
          </cell>
          <cell r="E525">
            <v>0</v>
          </cell>
        </row>
        <row r="526">
          <cell r="A526">
            <v>22.22</v>
          </cell>
          <cell r="B526" t="str">
            <v>Removal of Beam (Wood)</v>
          </cell>
          <cell r="C526" t="str">
            <v>bd. ft.</v>
          </cell>
          <cell r="D526">
            <v>0</v>
          </cell>
          <cell r="E526">
            <v>0.5665000000000001</v>
          </cell>
        </row>
        <row r="527">
          <cell r="A527">
            <v>22.23</v>
          </cell>
          <cell r="B527" t="str">
            <v>Removal of Column (Wood)</v>
          </cell>
          <cell r="C527" t="str">
            <v>bd. ft.</v>
          </cell>
          <cell r="D527">
            <v>0</v>
          </cell>
          <cell r="E527">
            <v>0.3605</v>
          </cell>
        </row>
        <row r="528">
          <cell r="A528">
            <v>22.24</v>
          </cell>
          <cell r="B528" t="str">
            <v>Fabrication &amp; Installation of Beam</v>
          </cell>
          <cell r="C528" t="str">
            <v>bd. ft.</v>
          </cell>
          <cell r="D528">
            <v>0</v>
          </cell>
          <cell r="E528">
            <v>27.707</v>
          </cell>
        </row>
        <row r="529">
          <cell r="A529">
            <v>22.25</v>
          </cell>
          <cell r="B529" t="str">
            <v>Fabrication &amp; Installation of Column</v>
          </cell>
          <cell r="C529" t="str">
            <v>bd. ft.</v>
          </cell>
          <cell r="D529">
            <v>0</v>
          </cell>
          <cell r="E529">
            <v>27.707</v>
          </cell>
        </row>
        <row r="530">
          <cell r="A530">
            <v>22.26</v>
          </cell>
          <cell r="B530" t="str">
            <v>Coco Lumber</v>
          </cell>
          <cell r="C530" t="str">
            <v>bd. ft.</v>
          </cell>
          <cell r="D530">
            <v>5</v>
          </cell>
          <cell r="E530">
            <v>0</v>
          </cell>
        </row>
        <row r="531">
          <cell r="A531">
            <v>30.01</v>
          </cell>
          <cell r="B531" t="str">
            <v>Standard One-Classroom School Building w/o Toilet</v>
          </cell>
          <cell r="C531" t="str">
            <v>Lot</v>
          </cell>
          <cell r="D531">
            <v>168654.15</v>
          </cell>
          <cell r="E531">
            <v>49632.507000000005</v>
          </cell>
        </row>
        <row r="532">
          <cell r="A532">
            <v>30.02</v>
          </cell>
          <cell r="B532" t="str">
            <v>Standard Two-Classroom School Building w/o Toilet</v>
          </cell>
          <cell r="C532" t="str">
            <v>Lot</v>
          </cell>
          <cell r="D532">
            <v>315637.413</v>
          </cell>
          <cell r="E532">
            <v>92887.5836</v>
          </cell>
        </row>
        <row r="533">
          <cell r="A533">
            <v>30.03</v>
          </cell>
          <cell r="B533" t="str">
            <v>Standard Three-Classroom School Building w/o Toilet</v>
          </cell>
          <cell r="C533" t="str">
            <v>Lot</v>
          </cell>
          <cell r="D533">
            <v>462620.67600000004</v>
          </cell>
          <cell r="E533">
            <v>136142.6602</v>
          </cell>
        </row>
        <row r="534">
          <cell r="A534">
            <v>30.04</v>
          </cell>
          <cell r="B534" t="str">
            <v>Standard One-Classroom School Building w/ Toilet</v>
          </cell>
          <cell r="C534" t="str">
            <v>Lot</v>
          </cell>
          <cell r="D534">
            <v>200154.15</v>
          </cell>
          <cell r="E534">
            <v>68719.59150000001</v>
          </cell>
        </row>
        <row r="535">
          <cell r="A535">
            <v>23</v>
          </cell>
          <cell r="B535" t="str">
            <v>Insulation</v>
          </cell>
          <cell r="D535">
            <v>0</v>
          </cell>
          <cell r="E535">
            <v>0</v>
          </cell>
        </row>
        <row r="536">
          <cell r="A536">
            <v>23.01</v>
          </cell>
          <cell r="B536" t="str">
            <v>White Batts Polyester Sound Absorber (25mmm), Acoustica</v>
          </cell>
          <cell r="C536" t="str">
            <v>sheet</v>
          </cell>
          <cell r="D536">
            <v>945</v>
          </cell>
          <cell r="E536">
            <v>0</v>
          </cell>
        </row>
        <row r="537">
          <cell r="A537">
            <v>23.02</v>
          </cell>
          <cell r="B537" t="str">
            <v>Attenuator Board (15mm), VyBar</v>
          </cell>
          <cell r="C537" t="str">
            <v>sheet</v>
          </cell>
          <cell r="D537">
            <v>1260</v>
          </cell>
          <cell r="E537">
            <v>0</v>
          </cell>
        </row>
        <row r="538">
          <cell r="A538">
            <v>23.03</v>
          </cell>
          <cell r="B538" t="str">
            <v>Acoustiflex Flexible Sound Barner (4mm), Acoustica</v>
          </cell>
          <cell r="C538" t="str">
            <v>roll</v>
          </cell>
          <cell r="D538">
            <v>3780</v>
          </cell>
          <cell r="E538">
            <v>0</v>
          </cell>
        </row>
        <row r="539">
          <cell r="A539">
            <v>23.04</v>
          </cell>
          <cell r="B539" t="str">
            <v>Acoustic Wall Panel (using 3/16" plywood)</v>
          </cell>
          <cell r="C539" t="str">
            <v>sq.m.</v>
          </cell>
          <cell r="D539">
            <v>1260</v>
          </cell>
          <cell r="E539">
            <v>0</v>
          </cell>
        </row>
        <row r="540">
          <cell r="A540">
            <v>23.05</v>
          </cell>
          <cell r="B540" t="str">
            <v>Acoustic Wall Panel (using 1"x2" wooden frame)</v>
          </cell>
          <cell r="C540" t="str">
            <v>sq.m.</v>
          </cell>
          <cell r="D540">
            <v>1575</v>
          </cell>
          <cell r="E540">
            <v>0</v>
          </cell>
        </row>
        <row r="541">
          <cell r="A541">
            <v>24</v>
          </cell>
          <cell r="B541" t="str">
            <v>Waterproofing</v>
          </cell>
          <cell r="C541" t="str">
            <v>sq.m.</v>
          </cell>
          <cell r="D541">
            <v>210</v>
          </cell>
          <cell r="E541">
            <v>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4"/>
  <sheetViews>
    <sheetView tabSelected="1" view="pageBreakPreview" zoomScaleSheetLayoutView="100" workbookViewId="0" topLeftCell="A442">
      <selection activeCell="D209" sqref="D209"/>
    </sheetView>
  </sheetViews>
  <sheetFormatPr defaultColWidth="9.140625" defaultRowHeight="13.5" customHeight="1"/>
  <cols>
    <col min="1" max="1" width="8.57421875" style="2" customWidth="1"/>
    <col min="2" max="2" width="57.421875" style="3" customWidth="1"/>
    <col min="3" max="3" width="13.28125" style="1" customWidth="1"/>
    <col min="4" max="4" width="22.7109375" style="1" customWidth="1"/>
    <col min="5" max="5" width="10.7109375" style="1" hidden="1" customWidth="1"/>
    <col min="6" max="6" width="11.00390625" style="1" hidden="1" customWidth="1"/>
    <col min="7" max="7" width="12.7109375" style="1" hidden="1" customWidth="1"/>
    <col min="8" max="8" width="12.7109375" style="4" hidden="1" customWidth="1"/>
    <col min="9" max="9" width="9.00390625" style="1" hidden="1" customWidth="1"/>
    <col min="10" max="10" width="8.00390625" style="1" hidden="1" customWidth="1"/>
    <col min="11" max="11" width="16.421875" style="1" hidden="1" customWidth="1"/>
    <col min="12" max="12" width="14.8515625" style="1" hidden="1" customWidth="1"/>
    <col min="13" max="13" width="12.28125" style="1" hidden="1" customWidth="1"/>
    <col min="14" max="14" width="9.28125" style="1" bestFit="1" customWidth="1"/>
    <col min="15" max="16384" width="9.140625" style="1" customWidth="1"/>
  </cols>
  <sheetData>
    <row r="1" spans="1:10" ht="13.5" customHeight="1">
      <c r="A1" s="64" t="s">
        <v>575</v>
      </c>
      <c r="B1" s="64"/>
      <c r="C1" s="64"/>
      <c r="D1" s="64"/>
      <c r="E1" s="64"/>
      <c r="F1" s="64"/>
      <c r="G1" s="64"/>
      <c r="H1" s="64"/>
      <c r="I1" s="64"/>
      <c r="J1" s="64"/>
    </row>
    <row r="2" spans="1:12" ht="13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5"/>
      <c r="L2" s="5"/>
    </row>
    <row r="3" spans="1:13" ht="13.5" customHeight="1">
      <c r="A3" s="50" t="s">
        <v>102</v>
      </c>
      <c r="B3" s="52" t="s">
        <v>99</v>
      </c>
      <c r="C3" s="54" t="s">
        <v>103</v>
      </c>
      <c r="D3" s="62" t="s">
        <v>152</v>
      </c>
      <c r="E3" s="6" t="s">
        <v>104</v>
      </c>
      <c r="F3" s="7" t="s">
        <v>105</v>
      </c>
      <c r="G3" s="6" t="s">
        <v>104</v>
      </c>
      <c r="H3" s="7" t="s">
        <v>105</v>
      </c>
      <c r="I3" s="56" t="s">
        <v>153</v>
      </c>
      <c r="J3" s="58" t="s">
        <v>154</v>
      </c>
      <c r="K3" s="60" t="s">
        <v>149</v>
      </c>
      <c r="L3" s="61" t="s">
        <v>151</v>
      </c>
      <c r="M3" s="60" t="s">
        <v>150</v>
      </c>
    </row>
    <row r="4" spans="1:13" ht="13.5" customHeight="1">
      <c r="A4" s="51"/>
      <c r="B4" s="53"/>
      <c r="C4" s="55"/>
      <c r="D4" s="63"/>
      <c r="E4" s="53" t="s">
        <v>152</v>
      </c>
      <c r="F4" s="53"/>
      <c r="G4" s="53" t="s">
        <v>106</v>
      </c>
      <c r="H4" s="53"/>
      <c r="I4" s="57"/>
      <c r="J4" s="59"/>
      <c r="K4" s="60"/>
      <c r="L4" s="61"/>
      <c r="M4" s="60"/>
    </row>
    <row r="5" spans="1:13" ht="13.5" customHeight="1">
      <c r="A5" s="8">
        <v>1</v>
      </c>
      <c r="B5" s="9" t="s">
        <v>85</v>
      </c>
      <c r="C5" s="10"/>
      <c r="D5" s="11"/>
      <c r="E5" s="11"/>
      <c r="F5" s="12"/>
      <c r="G5" s="10"/>
      <c r="H5" s="11"/>
      <c r="I5" s="13"/>
      <c r="J5" s="14"/>
      <c r="K5" s="15">
        <v>300</v>
      </c>
      <c r="L5" s="15">
        <v>350</v>
      </c>
      <c r="M5" s="15">
        <v>200</v>
      </c>
    </row>
    <row r="6" spans="1:17" ht="13.5" customHeight="1">
      <c r="A6" s="16">
        <v>1.01</v>
      </c>
      <c r="B6" s="17" t="s">
        <v>161</v>
      </c>
      <c r="C6" s="18" t="s">
        <v>101</v>
      </c>
      <c r="D6" s="19">
        <v>0</v>
      </c>
      <c r="E6" s="20"/>
      <c r="F6" s="20">
        <f>I6*J6</f>
        <v>150</v>
      </c>
      <c r="G6" s="21"/>
      <c r="H6" s="19">
        <v>180</v>
      </c>
      <c r="I6" s="22">
        <v>6</v>
      </c>
      <c r="J6" s="23">
        <f>$M$5/8</f>
        <v>25</v>
      </c>
      <c r="K6" s="24"/>
      <c r="L6" s="24"/>
      <c r="M6" s="24"/>
      <c r="N6" s="25"/>
      <c r="O6" s="25"/>
      <c r="P6" s="25">
        <v>0</v>
      </c>
      <c r="Q6" s="25"/>
    </row>
    <row r="7" spans="1:17" ht="13.5" customHeight="1">
      <c r="A7" s="16">
        <v>1.02</v>
      </c>
      <c r="B7" s="17" t="s">
        <v>162</v>
      </c>
      <c r="C7" s="18" t="s">
        <v>62</v>
      </c>
      <c r="D7" s="19">
        <v>0</v>
      </c>
      <c r="E7" s="20"/>
      <c r="F7" s="20">
        <f>I7*J7</f>
        <v>91.25</v>
      </c>
      <c r="G7" s="21"/>
      <c r="H7" s="19">
        <v>18.44</v>
      </c>
      <c r="I7" s="22">
        <v>3.65</v>
      </c>
      <c r="J7" s="23">
        <f>$M$5/8</f>
        <v>25</v>
      </c>
      <c r="K7" s="24"/>
      <c r="L7" s="24"/>
      <c r="M7" s="25"/>
      <c r="N7" s="25"/>
      <c r="O7" s="25"/>
      <c r="P7" s="25">
        <v>0</v>
      </c>
      <c r="Q7" s="25"/>
    </row>
    <row r="8" spans="1:17" ht="13.5" customHeight="1">
      <c r="A8" s="16">
        <v>1.03</v>
      </c>
      <c r="B8" s="17" t="s">
        <v>381</v>
      </c>
      <c r="C8" s="18" t="s">
        <v>62</v>
      </c>
      <c r="D8" s="19">
        <v>0</v>
      </c>
      <c r="E8" s="20">
        <v>120</v>
      </c>
      <c r="F8" s="20"/>
      <c r="G8" s="26">
        <v>120</v>
      </c>
      <c r="H8" s="19"/>
      <c r="I8" s="22"/>
      <c r="J8" s="23"/>
      <c r="K8" s="24"/>
      <c r="L8" s="24"/>
      <c r="M8" s="25"/>
      <c r="N8" s="25"/>
      <c r="O8" s="25"/>
      <c r="P8" s="25">
        <v>0</v>
      </c>
      <c r="Q8" s="25"/>
    </row>
    <row r="9" spans="1:17" ht="13.5" customHeight="1">
      <c r="A9" s="16">
        <v>1.04</v>
      </c>
      <c r="B9" s="17" t="s">
        <v>167</v>
      </c>
      <c r="C9" s="18" t="s">
        <v>62</v>
      </c>
      <c r="D9" s="19">
        <v>1600</v>
      </c>
      <c r="E9" s="20"/>
      <c r="F9" s="20"/>
      <c r="G9" s="26"/>
      <c r="H9" s="19"/>
      <c r="I9" s="22"/>
      <c r="J9" s="23"/>
      <c r="K9" s="24"/>
      <c r="L9" s="24"/>
      <c r="M9" s="25"/>
      <c r="N9" s="25"/>
      <c r="O9" s="25"/>
      <c r="P9" s="25">
        <v>757.1428571428571</v>
      </c>
      <c r="Q9" s="25"/>
    </row>
    <row r="10" spans="1:17" ht="13.5" customHeight="1">
      <c r="A10" s="16">
        <v>1.05</v>
      </c>
      <c r="B10" s="17" t="s">
        <v>133</v>
      </c>
      <c r="C10" s="18" t="s">
        <v>101</v>
      </c>
      <c r="D10" s="19">
        <v>15</v>
      </c>
      <c r="E10" s="20"/>
      <c r="F10" s="20">
        <v>18.5</v>
      </c>
      <c r="G10" s="26"/>
      <c r="H10" s="19">
        <v>10</v>
      </c>
      <c r="I10" s="22">
        <v>0.5</v>
      </c>
      <c r="J10" s="23">
        <f>$M$5/8</f>
        <v>25</v>
      </c>
      <c r="K10" s="25"/>
      <c r="L10" s="25"/>
      <c r="M10" s="25"/>
      <c r="N10" s="25"/>
      <c r="O10" s="25"/>
      <c r="P10" s="25">
        <v>15</v>
      </c>
      <c r="Q10" s="25"/>
    </row>
    <row r="11" spans="1:17" ht="13.5" customHeight="1">
      <c r="A11" s="16">
        <v>1.06</v>
      </c>
      <c r="B11" s="17" t="s">
        <v>86</v>
      </c>
      <c r="C11" s="18" t="s">
        <v>62</v>
      </c>
      <c r="D11" s="19">
        <v>150</v>
      </c>
      <c r="E11" s="20"/>
      <c r="F11" s="20">
        <v>18.5</v>
      </c>
      <c r="G11" s="26"/>
      <c r="H11" s="19">
        <v>10</v>
      </c>
      <c r="I11" s="22">
        <v>0.5</v>
      </c>
      <c r="J11" s="23">
        <f>$M$5/8</f>
        <v>25</v>
      </c>
      <c r="K11" s="25"/>
      <c r="L11" s="25"/>
      <c r="M11" s="25"/>
      <c r="N11" s="25"/>
      <c r="O11" s="25"/>
      <c r="P11" s="25">
        <v>150</v>
      </c>
      <c r="Q11" s="25"/>
    </row>
    <row r="12" spans="1:17" ht="13.5" customHeight="1">
      <c r="A12" s="27">
        <v>2</v>
      </c>
      <c r="B12" s="28" t="s">
        <v>160</v>
      </c>
      <c r="C12" s="18"/>
      <c r="D12" s="19">
        <v>0</v>
      </c>
      <c r="E12" s="20"/>
      <c r="F12" s="20"/>
      <c r="G12" s="26"/>
      <c r="H12" s="19"/>
      <c r="I12" s="22"/>
      <c r="J12" s="23"/>
      <c r="K12" s="25"/>
      <c r="L12" s="25"/>
      <c r="M12" s="25"/>
      <c r="N12" s="25"/>
      <c r="O12" s="25"/>
      <c r="P12" s="25">
        <v>0</v>
      </c>
      <c r="Q12" s="25"/>
    </row>
    <row r="13" spans="1:17" ht="13.5" customHeight="1">
      <c r="A13" s="16">
        <v>2.01</v>
      </c>
      <c r="B13" s="17" t="s">
        <v>88</v>
      </c>
      <c r="C13" s="18" t="s">
        <v>98</v>
      </c>
      <c r="D13" s="19">
        <v>245</v>
      </c>
      <c r="E13" s="20">
        <v>180</v>
      </c>
      <c r="F13" s="20"/>
      <c r="G13" s="26">
        <v>110</v>
      </c>
      <c r="H13" s="19"/>
      <c r="I13" s="22"/>
      <c r="J13" s="23"/>
      <c r="K13" s="25"/>
      <c r="L13" s="25"/>
      <c r="M13" s="25"/>
      <c r="N13" s="29"/>
      <c r="O13" s="25"/>
      <c r="P13" s="25">
        <v>225</v>
      </c>
      <c r="Q13" s="25"/>
    </row>
    <row r="14" spans="1:17" ht="13.5" customHeight="1">
      <c r="A14" s="16">
        <v>2.02</v>
      </c>
      <c r="B14" s="17" t="s">
        <v>348</v>
      </c>
      <c r="C14" s="18" t="s">
        <v>62</v>
      </c>
      <c r="D14" s="19">
        <v>1600</v>
      </c>
      <c r="E14" s="20">
        <v>600</v>
      </c>
      <c r="F14" s="20"/>
      <c r="G14" s="26">
        <v>550</v>
      </c>
      <c r="H14" s="19"/>
      <c r="I14" s="22"/>
      <c r="J14" s="23"/>
      <c r="K14" s="25"/>
      <c r="L14" s="25"/>
      <c r="M14" s="25"/>
      <c r="N14" s="25"/>
      <c r="O14" s="25"/>
      <c r="P14" s="25">
        <v>1573.3333333333335</v>
      </c>
      <c r="Q14" s="25"/>
    </row>
    <row r="15" spans="1:17" ht="13.5" customHeight="1">
      <c r="A15" s="16">
        <v>2.03</v>
      </c>
      <c r="B15" s="17" t="s">
        <v>107</v>
      </c>
      <c r="C15" s="18" t="s">
        <v>62</v>
      </c>
      <c r="D15" s="19">
        <v>1450</v>
      </c>
      <c r="E15" s="20">
        <v>400</v>
      </c>
      <c r="F15" s="20"/>
      <c r="G15" s="26">
        <v>350</v>
      </c>
      <c r="H15" s="19"/>
      <c r="I15" s="22"/>
      <c r="J15" s="23"/>
      <c r="K15" s="25"/>
      <c r="L15" s="25"/>
      <c r="M15" s="25"/>
      <c r="N15" s="25"/>
      <c r="O15" s="25"/>
      <c r="P15" s="25">
        <v>1091.6666666666665</v>
      </c>
      <c r="Q15" s="25"/>
    </row>
    <row r="16" spans="1:17" ht="13.5" customHeight="1">
      <c r="A16" s="16">
        <v>2.04</v>
      </c>
      <c r="B16" s="17" t="s">
        <v>108</v>
      </c>
      <c r="C16" s="18" t="s">
        <v>62</v>
      </c>
      <c r="D16" s="19">
        <v>0</v>
      </c>
      <c r="E16" s="20"/>
      <c r="F16" s="20">
        <f>I16*J16</f>
        <v>360.25</v>
      </c>
      <c r="G16" s="26"/>
      <c r="H16" s="19">
        <v>362.9</v>
      </c>
      <c r="I16" s="22">
        <v>14.41</v>
      </c>
      <c r="J16" s="23">
        <f>$M$5/8</f>
        <v>25</v>
      </c>
      <c r="K16" s="25"/>
      <c r="L16" s="25"/>
      <c r="M16" s="25"/>
      <c r="N16" s="25"/>
      <c r="O16" s="25"/>
      <c r="P16" s="25">
        <v>0</v>
      </c>
      <c r="Q16" s="25"/>
    </row>
    <row r="17" spans="1:17" ht="13.5" customHeight="1">
      <c r="A17" s="16">
        <v>2.05</v>
      </c>
      <c r="B17" s="17" t="s">
        <v>349</v>
      </c>
      <c r="C17" s="18" t="s">
        <v>62</v>
      </c>
      <c r="D17" s="19">
        <v>1600</v>
      </c>
      <c r="E17" s="20">
        <v>600</v>
      </c>
      <c r="F17" s="20"/>
      <c r="G17" s="26">
        <v>550</v>
      </c>
      <c r="H17" s="19"/>
      <c r="I17" s="22"/>
      <c r="J17" s="23"/>
      <c r="K17" s="25"/>
      <c r="L17" s="25"/>
      <c r="M17" s="25"/>
      <c r="N17" s="25"/>
      <c r="O17" s="25"/>
      <c r="P17" s="25">
        <v>757.1428571428571</v>
      </c>
      <c r="Q17" s="25"/>
    </row>
    <row r="18" spans="1:17" ht="13.5" customHeight="1">
      <c r="A18" s="27">
        <v>3</v>
      </c>
      <c r="B18" s="28" t="s">
        <v>163</v>
      </c>
      <c r="C18" s="18"/>
      <c r="D18" s="19">
        <v>0</v>
      </c>
      <c r="E18" s="20"/>
      <c r="F18" s="20"/>
      <c r="G18" s="26"/>
      <c r="H18" s="19"/>
      <c r="I18" s="22"/>
      <c r="J18" s="23"/>
      <c r="K18" s="25"/>
      <c r="L18" s="25"/>
      <c r="M18" s="25"/>
      <c r="N18" s="25"/>
      <c r="O18" s="25"/>
      <c r="P18" s="25">
        <v>0</v>
      </c>
      <c r="Q18" s="25"/>
    </row>
    <row r="19" spans="1:17" ht="13.5" customHeight="1">
      <c r="A19" s="16">
        <v>3.01</v>
      </c>
      <c r="B19" s="17" t="s">
        <v>109</v>
      </c>
      <c r="C19" s="18" t="s">
        <v>97</v>
      </c>
      <c r="D19" s="19">
        <v>38.14593684318298</v>
      </c>
      <c r="E19" s="20">
        <v>32</v>
      </c>
      <c r="F19" s="20"/>
      <c r="G19" s="26"/>
      <c r="H19" s="19">
        <v>448.75</v>
      </c>
      <c r="I19" s="22"/>
      <c r="J19" s="23"/>
      <c r="K19" s="25"/>
      <c r="L19" s="25"/>
      <c r="M19" s="25"/>
      <c r="N19" s="25"/>
      <c r="O19" s="25"/>
      <c r="P19" s="25">
        <v>38.14593684318298</v>
      </c>
      <c r="Q19" s="25"/>
    </row>
    <row r="20" spans="1:17" ht="13.5" customHeight="1">
      <c r="A20" s="16">
        <v>3.02</v>
      </c>
      <c r="B20" s="17" t="s">
        <v>166</v>
      </c>
      <c r="C20" s="18" t="s">
        <v>97</v>
      </c>
      <c r="D20" s="19">
        <v>60</v>
      </c>
      <c r="E20" s="20"/>
      <c r="F20" s="20"/>
      <c r="G20" s="26"/>
      <c r="H20" s="19">
        <v>448.75</v>
      </c>
      <c r="I20" s="22"/>
      <c r="J20" s="23"/>
      <c r="K20" s="25"/>
      <c r="L20" s="25"/>
      <c r="M20" s="25"/>
      <c r="N20" s="25"/>
      <c r="O20" s="25"/>
      <c r="P20" s="25">
        <v>60</v>
      </c>
      <c r="Q20" s="25"/>
    </row>
    <row r="21" spans="1:17" ht="13.5" customHeight="1">
      <c r="A21" s="16">
        <v>3.03</v>
      </c>
      <c r="B21" s="17" t="s">
        <v>166</v>
      </c>
      <c r="C21" s="18" t="s">
        <v>94</v>
      </c>
      <c r="D21" s="19">
        <v>1750</v>
      </c>
      <c r="E21" s="20"/>
      <c r="F21" s="20"/>
      <c r="G21" s="26"/>
      <c r="H21" s="19">
        <v>448.75</v>
      </c>
      <c r="I21" s="22"/>
      <c r="J21" s="23"/>
      <c r="K21" s="25"/>
      <c r="L21" s="25"/>
      <c r="M21" s="25"/>
      <c r="N21" s="25"/>
      <c r="O21" s="25"/>
      <c r="P21" s="25">
        <v>1750</v>
      </c>
      <c r="Q21" s="25"/>
    </row>
    <row r="22" spans="1:17" ht="13.5" customHeight="1">
      <c r="A22" s="27">
        <v>4</v>
      </c>
      <c r="B22" s="28" t="s">
        <v>164</v>
      </c>
      <c r="C22" s="18"/>
      <c r="D22" s="19">
        <v>0</v>
      </c>
      <c r="E22" s="20"/>
      <c r="F22" s="20"/>
      <c r="G22" s="26"/>
      <c r="H22" s="19"/>
      <c r="I22" s="22"/>
      <c r="J22" s="23"/>
      <c r="K22" s="25"/>
      <c r="L22" s="25"/>
      <c r="M22" s="25"/>
      <c r="N22" s="25"/>
      <c r="O22" s="25"/>
      <c r="P22" s="25">
        <v>0</v>
      </c>
      <c r="Q22" s="25"/>
    </row>
    <row r="23" spans="1:17" ht="13.5" customHeight="1">
      <c r="A23" s="16">
        <v>4.01</v>
      </c>
      <c r="B23" s="17" t="s">
        <v>576</v>
      </c>
      <c r="C23" s="18" t="s">
        <v>342</v>
      </c>
      <c r="D23" s="19">
        <v>35</v>
      </c>
      <c r="E23" s="20">
        <v>7</v>
      </c>
      <c r="F23" s="20">
        <f>1.03*H23</f>
        <v>0</v>
      </c>
      <c r="G23" s="26">
        <v>250</v>
      </c>
      <c r="H23" s="19"/>
      <c r="I23" s="22"/>
      <c r="J23" s="23"/>
      <c r="K23" s="25"/>
      <c r="L23" s="25"/>
      <c r="M23" s="25"/>
      <c r="N23" s="25"/>
      <c r="O23" s="25"/>
      <c r="P23" s="25">
        <v>18</v>
      </c>
      <c r="Q23" s="25"/>
    </row>
    <row r="24" spans="1:17" ht="13.5" customHeight="1">
      <c r="A24" s="16">
        <v>4.02</v>
      </c>
      <c r="B24" s="17" t="s">
        <v>183</v>
      </c>
      <c r="C24" s="18" t="s">
        <v>92</v>
      </c>
      <c r="D24" s="19">
        <v>310</v>
      </c>
      <c r="E24" s="20">
        <v>300</v>
      </c>
      <c r="F24" s="20">
        <f>1.03*H24</f>
        <v>0</v>
      </c>
      <c r="G24" s="26">
        <v>250</v>
      </c>
      <c r="H24" s="19"/>
      <c r="I24" s="22"/>
      <c r="J24" s="23"/>
      <c r="K24" s="25"/>
      <c r="L24" s="25"/>
      <c r="M24" s="25"/>
      <c r="N24" s="25"/>
      <c r="O24" s="25"/>
      <c r="P24" s="25">
        <v>310</v>
      </c>
      <c r="Q24" s="25"/>
    </row>
    <row r="25" spans="1:17" ht="13.5" customHeight="1">
      <c r="A25" s="16">
        <v>4.03</v>
      </c>
      <c r="B25" s="17" t="s">
        <v>184</v>
      </c>
      <c r="C25" s="18" t="s">
        <v>92</v>
      </c>
      <c r="D25" s="19">
        <v>570</v>
      </c>
      <c r="E25" s="20">
        <v>540</v>
      </c>
      <c r="F25" s="20">
        <f>1.03*H25</f>
        <v>0</v>
      </c>
      <c r="G25" s="26">
        <v>450</v>
      </c>
      <c r="H25" s="19"/>
      <c r="I25" s="22"/>
      <c r="J25" s="23"/>
      <c r="K25" s="25"/>
      <c r="L25" s="25"/>
      <c r="M25" s="25"/>
      <c r="N25" s="25"/>
      <c r="O25" s="25"/>
      <c r="P25" s="25">
        <v>570</v>
      </c>
      <c r="Q25" s="25"/>
    </row>
    <row r="26" spans="1:17" ht="13.5" customHeight="1">
      <c r="A26" s="16">
        <v>4.04</v>
      </c>
      <c r="B26" s="17" t="s">
        <v>63</v>
      </c>
      <c r="C26" s="18" t="s">
        <v>97</v>
      </c>
      <c r="D26" s="19">
        <v>60</v>
      </c>
      <c r="E26" s="20">
        <v>155</v>
      </c>
      <c r="F26" s="20">
        <f>1.03*H26</f>
        <v>0</v>
      </c>
      <c r="G26" s="26">
        <v>250</v>
      </c>
      <c r="H26" s="19"/>
      <c r="I26" s="22"/>
      <c r="J26" s="23"/>
      <c r="K26" s="25"/>
      <c r="L26" s="25"/>
      <c r="M26" s="25"/>
      <c r="N26" s="25"/>
      <c r="O26" s="25"/>
      <c r="P26" s="25">
        <v>60</v>
      </c>
      <c r="Q26" s="25"/>
    </row>
    <row r="27" spans="1:17" ht="13.5" customHeight="1">
      <c r="A27" s="27">
        <v>5</v>
      </c>
      <c r="B27" s="28" t="s">
        <v>87</v>
      </c>
      <c r="C27" s="18"/>
      <c r="D27" s="19">
        <v>0</v>
      </c>
      <c r="E27" s="20"/>
      <c r="F27" s="20">
        <f>1.03*H27</f>
        <v>0</v>
      </c>
      <c r="G27" s="26"/>
      <c r="H27" s="19"/>
      <c r="I27" s="22"/>
      <c r="J27" s="23"/>
      <c r="K27" s="25"/>
      <c r="L27" s="25"/>
      <c r="M27" s="25"/>
      <c r="N27" s="25"/>
      <c r="O27" s="25"/>
      <c r="P27" s="25">
        <v>0</v>
      </c>
      <c r="Q27" s="25"/>
    </row>
    <row r="28" spans="1:17" ht="13.5" customHeight="1">
      <c r="A28" s="16">
        <v>5.01</v>
      </c>
      <c r="B28" s="17" t="s">
        <v>182</v>
      </c>
      <c r="C28" s="18" t="s">
        <v>101</v>
      </c>
      <c r="D28" s="19">
        <v>0</v>
      </c>
      <c r="E28" s="20"/>
      <c r="F28" s="20">
        <f>I28*J28</f>
        <v>81</v>
      </c>
      <c r="G28" s="26"/>
      <c r="H28" s="19">
        <v>448.75</v>
      </c>
      <c r="I28" s="22">
        <v>3.24</v>
      </c>
      <c r="J28" s="23">
        <f>$M$5/8</f>
        <v>25</v>
      </c>
      <c r="K28" s="25"/>
      <c r="L28" s="25"/>
      <c r="M28" s="25"/>
      <c r="N28" s="25"/>
      <c r="O28" s="25"/>
      <c r="P28" s="25">
        <v>0</v>
      </c>
      <c r="Q28" s="25"/>
    </row>
    <row r="29" spans="1:17" ht="13.5" customHeight="1">
      <c r="A29" s="16">
        <v>5.02</v>
      </c>
      <c r="B29" s="17" t="s">
        <v>88</v>
      </c>
      <c r="C29" s="18" t="s">
        <v>98</v>
      </c>
      <c r="D29" s="19">
        <v>245</v>
      </c>
      <c r="E29" s="20">
        <v>180</v>
      </c>
      <c r="F29" s="20"/>
      <c r="G29" s="26">
        <v>110</v>
      </c>
      <c r="H29" s="19"/>
      <c r="I29" s="22"/>
      <c r="J29" s="23"/>
      <c r="K29" s="25"/>
      <c r="L29" s="25"/>
      <c r="M29" s="25"/>
      <c r="N29" s="25"/>
      <c r="O29" s="25"/>
      <c r="P29" s="25">
        <v>225</v>
      </c>
      <c r="Q29" s="25"/>
    </row>
    <row r="30" spans="1:17" ht="13.5" customHeight="1">
      <c r="A30" s="16">
        <v>5.03</v>
      </c>
      <c r="B30" s="17" t="s">
        <v>107</v>
      </c>
      <c r="C30" s="18" t="s">
        <v>62</v>
      </c>
      <c r="D30" s="19">
        <v>1450</v>
      </c>
      <c r="E30" s="20">
        <v>400</v>
      </c>
      <c r="F30" s="20"/>
      <c r="G30" s="26">
        <v>350</v>
      </c>
      <c r="H30" s="19"/>
      <c r="I30" s="22"/>
      <c r="J30" s="23"/>
      <c r="K30" s="25"/>
      <c r="L30" s="25"/>
      <c r="M30" s="25"/>
      <c r="N30" s="25"/>
      <c r="O30" s="25"/>
      <c r="P30" s="25">
        <v>1091.6666666666665</v>
      </c>
      <c r="Q30" s="25"/>
    </row>
    <row r="31" spans="1:17" ht="13.5" customHeight="1">
      <c r="A31" s="16">
        <v>5.04</v>
      </c>
      <c r="B31" s="17" t="s">
        <v>138</v>
      </c>
      <c r="C31" s="18" t="s">
        <v>92</v>
      </c>
      <c r="D31" s="19">
        <v>12</v>
      </c>
      <c r="E31" s="20">
        <v>7.5</v>
      </c>
      <c r="F31" s="20">
        <v>0</v>
      </c>
      <c r="G31" s="26"/>
      <c r="H31" s="19">
        <v>448.75</v>
      </c>
      <c r="I31" s="22"/>
      <c r="J31" s="23"/>
      <c r="K31" s="25"/>
      <c r="L31" s="25"/>
      <c r="M31" s="25"/>
      <c r="N31" s="25"/>
      <c r="O31" s="25"/>
      <c r="P31" s="25">
        <v>9.5</v>
      </c>
      <c r="Q31" s="25"/>
    </row>
    <row r="32" spans="1:17" ht="13.5" customHeight="1">
      <c r="A32" s="16">
        <v>5.05</v>
      </c>
      <c r="B32" s="17" t="s">
        <v>139</v>
      </c>
      <c r="C32" s="18" t="s">
        <v>92</v>
      </c>
      <c r="D32" s="19">
        <v>15</v>
      </c>
      <c r="E32" s="20">
        <v>9</v>
      </c>
      <c r="F32" s="20">
        <f>1.03*H32</f>
        <v>0</v>
      </c>
      <c r="G32" s="26">
        <v>41</v>
      </c>
      <c r="H32" s="19"/>
      <c r="I32" s="22"/>
      <c r="J32" s="23"/>
      <c r="K32" s="25"/>
      <c r="L32" s="25"/>
      <c r="M32" s="25"/>
      <c r="N32" s="25"/>
      <c r="O32" s="25"/>
      <c r="P32" s="25">
        <v>12</v>
      </c>
      <c r="Q32" s="25"/>
    </row>
    <row r="33" spans="1:17" ht="13.5" customHeight="1">
      <c r="A33" s="16">
        <v>5.06</v>
      </c>
      <c r="B33" s="17" t="s">
        <v>165</v>
      </c>
      <c r="C33" s="18" t="s">
        <v>97</v>
      </c>
      <c r="D33" s="19">
        <v>38.14593684318298</v>
      </c>
      <c r="E33" s="20"/>
      <c r="F33" s="20">
        <f>I33*J33</f>
        <v>35.15625</v>
      </c>
      <c r="G33" s="26"/>
      <c r="H33" s="19">
        <v>448.75</v>
      </c>
      <c r="I33" s="22">
        <f>0.045*12.5</f>
        <v>0.5625</v>
      </c>
      <c r="J33" s="23">
        <f>$K$5/8+$M$5/8</f>
        <v>62.5</v>
      </c>
      <c r="K33" s="25"/>
      <c r="L33" s="25"/>
      <c r="M33" s="25"/>
      <c r="N33" s="25"/>
      <c r="O33" s="25"/>
      <c r="P33" s="25">
        <v>38.14593684318298</v>
      </c>
      <c r="Q33" s="25"/>
    </row>
    <row r="34" spans="1:17" ht="13.5" customHeight="1">
      <c r="A34" s="16">
        <v>5.07</v>
      </c>
      <c r="B34" s="17" t="s">
        <v>166</v>
      </c>
      <c r="C34" s="18" t="s">
        <v>97</v>
      </c>
      <c r="D34" s="19">
        <v>60</v>
      </c>
      <c r="E34" s="20"/>
      <c r="F34" s="20">
        <f>I34*J34</f>
        <v>35.15625</v>
      </c>
      <c r="G34" s="26"/>
      <c r="H34" s="19">
        <v>448.75</v>
      </c>
      <c r="I34" s="22">
        <f>0.045*12.5</f>
        <v>0.5625</v>
      </c>
      <c r="J34" s="23">
        <f>$K$5/8+$M$5/8</f>
        <v>62.5</v>
      </c>
      <c r="K34" s="25"/>
      <c r="L34" s="25"/>
      <c r="M34" s="25"/>
      <c r="N34" s="25"/>
      <c r="O34" s="25"/>
      <c r="P34" s="25">
        <v>60</v>
      </c>
      <c r="Q34" s="25"/>
    </row>
    <row r="35" spans="1:17" ht="13.5" customHeight="1">
      <c r="A35" s="16">
        <v>5.08</v>
      </c>
      <c r="B35" s="17" t="s">
        <v>176</v>
      </c>
      <c r="C35" s="18" t="s">
        <v>92</v>
      </c>
      <c r="D35" s="19">
        <v>30</v>
      </c>
      <c r="E35" s="20">
        <v>30</v>
      </c>
      <c r="F35" s="20"/>
      <c r="G35" s="26"/>
      <c r="H35" s="19"/>
      <c r="I35" s="22"/>
      <c r="J35" s="23"/>
      <c r="K35" s="25"/>
      <c r="L35" s="25"/>
      <c r="M35" s="25"/>
      <c r="N35" s="25"/>
      <c r="O35" s="25"/>
      <c r="P35" s="25">
        <v>30</v>
      </c>
      <c r="Q35" s="25"/>
    </row>
    <row r="36" spans="1:17" ht="13.5" customHeight="1">
      <c r="A36" s="16">
        <v>5.09</v>
      </c>
      <c r="B36" s="17" t="s">
        <v>424</v>
      </c>
      <c r="C36" s="18" t="s">
        <v>93</v>
      </c>
      <c r="D36" s="19">
        <v>125</v>
      </c>
      <c r="E36" s="20">
        <v>30</v>
      </c>
      <c r="F36" s="20"/>
      <c r="G36" s="26"/>
      <c r="H36" s="19"/>
      <c r="I36" s="22"/>
      <c r="J36" s="23"/>
      <c r="K36" s="25"/>
      <c r="L36" s="25"/>
      <c r="M36" s="25"/>
      <c r="N36" s="25"/>
      <c r="O36" s="25"/>
      <c r="P36" s="25">
        <v>125</v>
      </c>
      <c r="Q36" s="25"/>
    </row>
    <row r="37" spans="1:17" ht="13.5" customHeight="1">
      <c r="A37" s="27">
        <v>6</v>
      </c>
      <c r="B37" s="28" t="s">
        <v>100</v>
      </c>
      <c r="C37" s="18"/>
      <c r="D37" s="19">
        <v>0</v>
      </c>
      <c r="E37" s="20"/>
      <c r="F37" s="20"/>
      <c r="G37" s="26"/>
      <c r="H37" s="19"/>
      <c r="I37" s="22"/>
      <c r="J37" s="23"/>
      <c r="K37" s="25"/>
      <c r="L37" s="25"/>
      <c r="M37" s="25"/>
      <c r="N37" s="25"/>
      <c r="O37" s="25"/>
      <c r="P37" s="25">
        <v>0</v>
      </c>
      <c r="Q37" s="25"/>
    </row>
    <row r="38" spans="1:17" ht="13.5" customHeight="1">
      <c r="A38" s="16">
        <v>6.01</v>
      </c>
      <c r="B38" s="17" t="s">
        <v>168</v>
      </c>
      <c r="C38" s="18" t="s">
        <v>89</v>
      </c>
      <c r="D38" s="19">
        <v>0</v>
      </c>
      <c r="E38" s="20">
        <f>1.05*G38</f>
        <v>0</v>
      </c>
      <c r="F38" s="20">
        <v>6</v>
      </c>
      <c r="G38" s="26"/>
      <c r="H38" s="19">
        <v>5.13</v>
      </c>
      <c r="I38" s="22"/>
      <c r="J38" s="23"/>
      <c r="K38" s="25"/>
      <c r="L38" s="25"/>
      <c r="M38" s="25"/>
      <c r="N38" s="25"/>
      <c r="O38" s="25"/>
      <c r="P38" s="25">
        <v>0</v>
      </c>
      <c r="Q38" s="25"/>
    </row>
    <row r="39" spans="1:17" ht="13.5" customHeight="1">
      <c r="A39" s="16">
        <v>6.02</v>
      </c>
      <c r="B39" s="17" t="s">
        <v>169</v>
      </c>
      <c r="C39" s="18" t="s">
        <v>101</v>
      </c>
      <c r="D39" s="19">
        <v>0</v>
      </c>
      <c r="E39" s="20">
        <f>1.05*G39</f>
        <v>0</v>
      </c>
      <c r="F39" s="20">
        <v>21</v>
      </c>
      <c r="G39" s="26"/>
      <c r="H39" s="19">
        <v>20.32</v>
      </c>
      <c r="I39" s="22"/>
      <c r="J39" s="23"/>
      <c r="K39" s="25"/>
      <c r="L39" s="25"/>
      <c r="M39" s="25"/>
      <c r="N39" s="25"/>
      <c r="O39" s="25"/>
      <c r="P39" s="25">
        <v>0</v>
      </c>
      <c r="Q39" s="25"/>
    </row>
    <row r="40" spans="1:17" ht="26.25" customHeight="1">
      <c r="A40" s="16">
        <v>6.03</v>
      </c>
      <c r="B40" s="17" t="s">
        <v>436</v>
      </c>
      <c r="C40" s="18" t="s">
        <v>89</v>
      </c>
      <c r="D40" s="19">
        <v>7817.5</v>
      </c>
      <c r="E40" s="20">
        <v>4815</v>
      </c>
      <c r="F40" s="20">
        <f>I40*J40</f>
        <v>1112.5</v>
      </c>
      <c r="G40" s="22">
        <f>868+1580+145</f>
        <v>2593</v>
      </c>
      <c r="H40" s="19">
        <f>464+710+45</f>
        <v>1219</v>
      </c>
      <c r="I40" s="22">
        <v>17.8</v>
      </c>
      <c r="J40" s="23">
        <f>$K$5/8+$M$5/8</f>
        <v>62.5</v>
      </c>
      <c r="K40" s="25"/>
      <c r="L40" s="25"/>
      <c r="M40" s="25">
        <f>1200/5.2</f>
        <v>230.76923076923077</v>
      </c>
      <c r="N40" s="25"/>
      <c r="O40" s="25"/>
      <c r="P40" s="25">
        <v>7817.5</v>
      </c>
      <c r="Q40" s="25"/>
    </row>
    <row r="41" spans="1:17" ht="25.5" customHeight="1">
      <c r="A41" s="16">
        <v>6.04</v>
      </c>
      <c r="B41" s="17" t="s">
        <v>437</v>
      </c>
      <c r="C41" s="18" t="s">
        <v>89</v>
      </c>
      <c r="D41" s="19">
        <v>4667.5</v>
      </c>
      <c r="E41" s="20">
        <v>2705</v>
      </c>
      <c r="F41" s="20">
        <f>I41*J41</f>
        <v>968.75</v>
      </c>
      <c r="G41" s="26">
        <f>670+1423+200</f>
        <v>2293</v>
      </c>
      <c r="H41" s="19">
        <f>358+427</f>
        <v>785</v>
      </c>
      <c r="I41" s="22">
        <v>15.5</v>
      </c>
      <c r="J41" s="23">
        <f>$K$5/8+$M$5/8</f>
        <v>62.5</v>
      </c>
      <c r="K41" s="25"/>
      <c r="L41" s="25"/>
      <c r="M41" s="25"/>
      <c r="N41" s="25"/>
      <c r="O41" s="25"/>
      <c r="P41" s="25">
        <v>4667.5</v>
      </c>
      <c r="Q41" s="25"/>
    </row>
    <row r="42" spans="1:17" ht="27" customHeight="1">
      <c r="A42" s="16">
        <v>6.05</v>
      </c>
      <c r="B42" s="17" t="s">
        <v>170</v>
      </c>
      <c r="C42" s="18" t="s">
        <v>89</v>
      </c>
      <c r="D42" s="19">
        <v>3567.5</v>
      </c>
      <c r="E42" s="20">
        <v>2640</v>
      </c>
      <c r="F42" s="20">
        <f>I42*J42</f>
        <v>681.875</v>
      </c>
      <c r="G42" s="26">
        <f>645+1107</f>
        <v>1752</v>
      </c>
      <c r="H42" s="19">
        <f>345+332</f>
        <v>677</v>
      </c>
      <c r="I42" s="30">
        <v>10.91</v>
      </c>
      <c r="J42" s="23">
        <f>$K$5/8+$M$5/8</f>
        <v>62.5</v>
      </c>
      <c r="K42" s="25"/>
      <c r="L42" s="25"/>
      <c r="M42" s="25"/>
      <c r="N42" s="25"/>
      <c r="O42" s="25"/>
      <c r="P42" s="25">
        <v>3567.5</v>
      </c>
      <c r="Q42" s="25"/>
    </row>
    <row r="43" spans="1:17" ht="22.5" customHeight="1">
      <c r="A43" s="16">
        <v>6.06</v>
      </c>
      <c r="B43" s="17" t="s">
        <v>171</v>
      </c>
      <c r="C43" s="18" t="s">
        <v>89</v>
      </c>
      <c r="D43" s="19">
        <v>3408.75</v>
      </c>
      <c r="E43" s="20">
        <v>1400</v>
      </c>
      <c r="F43" s="20">
        <f>I43*J43</f>
        <v>465.625</v>
      </c>
      <c r="G43" s="26">
        <f>298+543</f>
        <v>841</v>
      </c>
      <c r="H43" s="19">
        <f>160+163</f>
        <v>323</v>
      </c>
      <c r="I43" s="30">
        <v>7.45</v>
      </c>
      <c r="J43" s="23">
        <f>$K$5/8+$M$5/8</f>
        <v>62.5</v>
      </c>
      <c r="K43" s="25"/>
      <c r="L43" s="25"/>
      <c r="M43" s="25"/>
      <c r="N43" s="25"/>
      <c r="O43" s="25"/>
      <c r="P43" s="25">
        <v>3408.75</v>
      </c>
      <c r="Q43" s="25"/>
    </row>
    <row r="44" spans="1:17" ht="37.5" customHeight="1">
      <c r="A44" s="31">
        <v>6.07</v>
      </c>
      <c r="B44" s="17" t="s">
        <v>438</v>
      </c>
      <c r="C44" s="18" t="s">
        <v>89</v>
      </c>
      <c r="D44" s="19">
        <v>10188</v>
      </c>
      <c r="E44" s="20">
        <v>5400</v>
      </c>
      <c r="F44" s="20">
        <v>1900</v>
      </c>
      <c r="G44" s="26">
        <f>1960+350+2420</f>
        <v>4730</v>
      </c>
      <c r="H44" s="19">
        <f>1050+105+726</f>
        <v>1881</v>
      </c>
      <c r="I44" s="22"/>
      <c r="J44" s="23"/>
      <c r="K44" s="25"/>
      <c r="L44" s="25"/>
      <c r="M44" s="25">
        <f>1.6*5+2.6*3</f>
        <v>15.8</v>
      </c>
      <c r="N44" s="25"/>
      <c r="O44" s="25"/>
      <c r="P44" s="25">
        <v>10188</v>
      </c>
      <c r="Q44" s="25"/>
    </row>
    <row r="45" spans="1:17" ht="36.75" customHeight="1">
      <c r="A45" s="31">
        <v>6.08</v>
      </c>
      <c r="B45" s="17" t="s">
        <v>439</v>
      </c>
      <c r="C45" s="18" t="s">
        <v>89</v>
      </c>
      <c r="D45" s="19">
        <v>5544</v>
      </c>
      <c r="E45" s="20">
        <v>3000</v>
      </c>
      <c r="F45" s="20">
        <v>1100</v>
      </c>
      <c r="G45" s="26">
        <f>1153+203+1356</f>
        <v>2712</v>
      </c>
      <c r="H45" s="19">
        <f>616+61+407</f>
        <v>1084</v>
      </c>
      <c r="I45" s="22"/>
      <c r="J45" s="23"/>
      <c r="K45" s="25"/>
      <c r="L45" s="25"/>
      <c r="M45" s="25">
        <f>M44*230</f>
        <v>3634</v>
      </c>
      <c r="N45" s="25"/>
      <c r="O45" s="25"/>
      <c r="P45" s="25">
        <v>5544</v>
      </c>
      <c r="Q45" s="25"/>
    </row>
    <row r="46" spans="1:17" ht="35.25" customHeight="1">
      <c r="A46" s="31">
        <v>6.09</v>
      </c>
      <c r="B46" s="17" t="s">
        <v>440</v>
      </c>
      <c r="C46" s="18" t="s">
        <v>89</v>
      </c>
      <c r="D46" s="19">
        <v>4996</v>
      </c>
      <c r="E46" s="20">
        <v>2600</v>
      </c>
      <c r="F46" s="20">
        <v>950</v>
      </c>
      <c r="G46" s="26">
        <f>1080+1210</f>
        <v>2290</v>
      </c>
      <c r="H46" s="19">
        <f>577+363</f>
        <v>940</v>
      </c>
      <c r="I46" s="22"/>
      <c r="J46" s="23"/>
      <c r="K46" s="25"/>
      <c r="L46" s="25"/>
      <c r="M46" s="25"/>
      <c r="N46" s="25"/>
      <c r="O46" s="25"/>
      <c r="P46" s="25">
        <v>4996</v>
      </c>
      <c r="Q46" s="25"/>
    </row>
    <row r="47" spans="1:17" ht="37.5" customHeight="1">
      <c r="A47" s="32" t="s">
        <v>441</v>
      </c>
      <c r="B47" s="17" t="s">
        <v>172</v>
      </c>
      <c r="C47" s="18" t="s">
        <v>89</v>
      </c>
      <c r="D47" s="19">
        <v>6700</v>
      </c>
      <c r="E47" s="20">
        <v>5400</v>
      </c>
      <c r="F47" s="20">
        <v>1900</v>
      </c>
      <c r="G47" s="26">
        <f>1960+350+2420</f>
        <v>4730</v>
      </c>
      <c r="H47" s="19">
        <f>1050+105+726</f>
        <v>1881</v>
      </c>
      <c r="I47" s="22"/>
      <c r="J47" s="23"/>
      <c r="K47" s="25"/>
      <c r="L47" s="25"/>
      <c r="M47" s="25">
        <f>1.6*5+2.6*3</f>
        <v>15.8</v>
      </c>
      <c r="N47" s="25"/>
      <c r="O47" s="25"/>
      <c r="P47" s="25">
        <v>6700</v>
      </c>
      <c r="Q47" s="25"/>
    </row>
    <row r="48" spans="1:17" ht="36.75" customHeight="1">
      <c r="A48" s="32" t="s">
        <v>442</v>
      </c>
      <c r="B48" s="17" t="s">
        <v>173</v>
      </c>
      <c r="C48" s="18" t="s">
        <v>89</v>
      </c>
      <c r="D48" s="19">
        <v>3800</v>
      </c>
      <c r="E48" s="20">
        <v>3000</v>
      </c>
      <c r="F48" s="20">
        <v>1100</v>
      </c>
      <c r="G48" s="26">
        <f>1153+203+1356</f>
        <v>2712</v>
      </c>
      <c r="H48" s="19">
        <f>616+61+407</f>
        <v>1084</v>
      </c>
      <c r="I48" s="22"/>
      <c r="J48" s="23"/>
      <c r="K48" s="25"/>
      <c r="L48" s="25"/>
      <c r="M48" s="25">
        <f>M47*230</f>
        <v>3634</v>
      </c>
      <c r="N48" s="25"/>
      <c r="O48" s="25"/>
      <c r="P48" s="25">
        <v>3800</v>
      </c>
      <c r="Q48" s="25"/>
    </row>
    <row r="49" spans="1:17" ht="35.25" customHeight="1">
      <c r="A49" s="32" t="s">
        <v>443</v>
      </c>
      <c r="B49" s="17" t="s">
        <v>174</v>
      </c>
      <c r="C49" s="18" t="s">
        <v>89</v>
      </c>
      <c r="D49" s="19">
        <v>3500</v>
      </c>
      <c r="E49" s="20">
        <v>2600</v>
      </c>
      <c r="F49" s="20">
        <v>950</v>
      </c>
      <c r="G49" s="26">
        <f>1080+1210</f>
        <v>2290</v>
      </c>
      <c r="H49" s="19">
        <f>577+363</f>
        <v>940</v>
      </c>
      <c r="I49" s="22"/>
      <c r="J49" s="23"/>
      <c r="K49" s="25"/>
      <c r="L49" s="25"/>
      <c r="M49" s="25"/>
      <c r="N49" s="25"/>
      <c r="O49" s="25"/>
      <c r="P49" s="25">
        <v>3500</v>
      </c>
      <c r="Q49" s="25"/>
    </row>
    <row r="50" spans="1:17" s="36" customFormat="1" ht="13.5" customHeight="1">
      <c r="A50" s="31">
        <v>6.1</v>
      </c>
      <c r="B50" s="17" t="s">
        <v>47</v>
      </c>
      <c r="C50" s="18" t="s">
        <v>92</v>
      </c>
      <c r="D50" s="19">
        <v>5753.5</v>
      </c>
      <c r="E50" s="33"/>
      <c r="F50" s="34"/>
      <c r="G50" s="35"/>
      <c r="H50" s="35"/>
      <c r="I50" s="35"/>
      <c r="J50" s="35"/>
      <c r="K50" s="35"/>
      <c r="L50" s="35"/>
      <c r="M50" s="35"/>
      <c r="N50" s="35"/>
      <c r="O50" s="35"/>
      <c r="P50" s="35">
        <v>5753.5</v>
      </c>
      <c r="Q50" s="35"/>
    </row>
    <row r="51" spans="1:17" s="36" customFormat="1" ht="13.5" customHeight="1">
      <c r="A51" s="31">
        <v>6.11</v>
      </c>
      <c r="B51" s="17" t="s">
        <v>48</v>
      </c>
      <c r="C51" s="18" t="s">
        <v>92</v>
      </c>
      <c r="D51" s="19">
        <v>4400</v>
      </c>
      <c r="E51" s="33"/>
      <c r="F51" s="34"/>
      <c r="G51" s="35"/>
      <c r="H51" s="35"/>
      <c r="I51" s="35"/>
      <c r="J51" s="35"/>
      <c r="K51" s="35"/>
      <c r="L51" s="35"/>
      <c r="M51" s="35"/>
      <c r="N51" s="35"/>
      <c r="O51" s="35"/>
      <c r="P51" s="35">
        <v>4400</v>
      </c>
      <c r="Q51" s="35"/>
    </row>
    <row r="52" spans="1:17" s="36" customFormat="1" ht="13.5" customHeight="1">
      <c r="A52" s="31">
        <v>6.12</v>
      </c>
      <c r="B52" s="17" t="s">
        <v>49</v>
      </c>
      <c r="C52" s="18" t="s">
        <v>92</v>
      </c>
      <c r="D52" s="19">
        <v>3600</v>
      </c>
      <c r="E52" s="33"/>
      <c r="F52" s="34"/>
      <c r="G52" s="35"/>
      <c r="H52" s="35"/>
      <c r="I52" s="35"/>
      <c r="J52" s="35"/>
      <c r="K52" s="35"/>
      <c r="L52" s="35"/>
      <c r="M52" s="35"/>
      <c r="N52" s="35"/>
      <c r="O52" s="35"/>
      <c r="P52" s="35">
        <v>3600</v>
      </c>
      <c r="Q52" s="35"/>
    </row>
    <row r="53" spans="1:17" s="36" customFormat="1" ht="13.5" customHeight="1">
      <c r="A53" s="31">
        <v>6.13</v>
      </c>
      <c r="B53" s="17" t="s">
        <v>50</v>
      </c>
      <c r="C53" s="18" t="s">
        <v>92</v>
      </c>
      <c r="D53" s="19">
        <v>3600</v>
      </c>
      <c r="E53" s="33"/>
      <c r="F53" s="34"/>
      <c r="G53" s="35"/>
      <c r="H53" s="35"/>
      <c r="I53" s="35"/>
      <c r="J53" s="35"/>
      <c r="K53" s="35"/>
      <c r="L53" s="35"/>
      <c r="M53" s="35"/>
      <c r="N53" s="35"/>
      <c r="O53" s="35"/>
      <c r="P53" s="35">
        <v>3600</v>
      </c>
      <c r="Q53" s="35"/>
    </row>
    <row r="54" spans="1:17" s="36" customFormat="1" ht="13.5" customHeight="1">
      <c r="A54" s="31">
        <v>6.14</v>
      </c>
      <c r="B54" s="17" t="s">
        <v>51</v>
      </c>
      <c r="C54" s="18" t="s">
        <v>92</v>
      </c>
      <c r="D54" s="19">
        <v>1740</v>
      </c>
      <c r="E54" s="33"/>
      <c r="F54" s="34"/>
      <c r="G54" s="35"/>
      <c r="H54" s="35"/>
      <c r="I54" s="35"/>
      <c r="J54" s="35"/>
      <c r="K54" s="35"/>
      <c r="L54" s="35"/>
      <c r="M54" s="35"/>
      <c r="N54" s="35"/>
      <c r="O54" s="35"/>
      <c r="P54" s="35">
        <v>1740</v>
      </c>
      <c r="Q54" s="35"/>
    </row>
    <row r="55" spans="1:17" s="36" customFormat="1" ht="13.5" customHeight="1">
      <c r="A55" s="31">
        <v>6.15</v>
      </c>
      <c r="B55" s="17" t="s">
        <v>52</v>
      </c>
      <c r="C55" s="18" t="s">
        <v>92</v>
      </c>
      <c r="D55" s="19">
        <v>1500</v>
      </c>
      <c r="E55" s="33"/>
      <c r="F55" s="34"/>
      <c r="G55" s="35"/>
      <c r="H55" s="35"/>
      <c r="I55" s="35"/>
      <c r="J55" s="35"/>
      <c r="K55" s="35"/>
      <c r="L55" s="35"/>
      <c r="M55" s="35"/>
      <c r="N55" s="35"/>
      <c r="O55" s="35"/>
      <c r="P55" s="35">
        <v>1500</v>
      </c>
      <c r="Q55" s="35"/>
    </row>
    <row r="56" spans="1:17" s="36" customFormat="1" ht="13.5" customHeight="1">
      <c r="A56" s="31">
        <v>6.16</v>
      </c>
      <c r="B56" s="17" t="s">
        <v>53</v>
      </c>
      <c r="C56" s="18" t="s">
        <v>92</v>
      </c>
      <c r="D56" s="19">
        <v>1400</v>
      </c>
      <c r="E56" s="33"/>
      <c r="F56" s="34"/>
      <c r="G56" s="35"/>
      <c r="H56" s="35"/>
      <c r="I56" s="35"/>
      <c r="J56" s="35"/>
      <c r="K56" s="35"/>
      <c r="L56" s="35"/>
      <c r="M56" s="35"/>
      <c r="N56" s="35"/>
      <c r="O56" s="35"/>
      <c r="P56" s="35">
        <v>1400</v>
      </c>
      <c r="Q56" s="35"/>
    </row>
    <row r="57" spans="1:17" s="36" customFormat="1" ht="13.5" customHeight="1">
      <c r="A57" s="31">
        <v>6.17</v>
      </c>
      <c r="B57" s="17" t="s">
        <v>54</v>
      </c>
      <c r="C57" s="18" t="s">
        <v>92</v>
      </c>
      <c r="D57" s="19">
        <v>1400</v>
      </c>
      <c r="E57" s="33"/>
      <c r="F57" s="34"/>
      <c r="G57" s="35"/>
      <c r="H57" s="35"/>
      <c r="I57" s="35"/>
      <c r="J57" s="35"/>
      <c r="K57" s="35"/>
      <c r="L57" s="35"/>
      <c r="M57" s="35"/>
      <c r="N57" s="35"/>
      <c r="O57" s="35"/>
      <c r="P57" s="35">
        <v>1400</v>
      </c>
      <c r="Q57" s="35"/>
    </row>
    <row r="58" spans="1:17" s="36" customFormat="1" ht="13.5" customHeight="1">
      <c r="A58" s="31">
        <v>6.18</v>
      </c>
      <c r="B58" s="17" t="s">
        <v>55</v>
      </c>
      <c r="C58" s="18" t="s">
        <v>92</v>
      </c>
      <c r="D58" s="19">
        <v>4375</v>
      </c>
      <c r="E58" s="33"/>
      <c r="F58" s="34"/>
      <c r="G58" s="35"/>
      <c r="H58" s="35"/>
      <c r="I58" s="35"/>
      <c r="J58" s="35"/>
      <c r="K58" s="35"/>
      <c r="L58" s="35"/>
      <c r="M58" s="35"/>
      <c r="N58" s="35"/>
      <c r="O58" s="35"/>
      <c r="P58" s="35">
        <v>4375</v>
      </c>
      <c r="Q58" s="35"/>
    </row>
    <row r="59" spans="1:17" s="36" customFormat="1" ht="13.5" customHeight="1">
      <c r="A59" s="31">
        <v>6.19</v>
      </c>
      <c r="B59" s="17" t="s">
        <v>56</v>
      </c>
      <c r="C59" s="18" t="s">
        <v>92</v>
      </c>
      <c r="D59" s="19">
        <v>4500</v>
      </c>
      <c r="E59" s="33"/>
      <c r="F59" s="34"/>
      <c r="G59" s="35"/>
      <c r="H59" s="35"/>
      <c r="I59" s="35"/>
      <c r="J59" s="35"/>
      <c r="K59" s="35"/>
      <c r="L59" s="35"/>
      <c r="M59" s="35"/>
      <c r="N59" s="35"/>
      <c r="O59" s="35"/>
      <c r="P59" s="35">
        <v>4500</v>
      </c>
      <c r="Q59" s="35"/>
    </row>
    <row r="60" spans="1:17" s="36" customFormat="1" ht="13.5" customHeight="1">
      <c r="A60" s="31">
        <v>6.2</v>
      </c>
      <c r="B60" s="17" t="s">
        <v>57</v>
      </c>
      <c r="C60" s="18" t="s">
        <v>92</v>
      </c>
      <c r="D60" s="19">
        <v>4600</v>
      </c>
      <c r="E60" s="33"/>
      <c r="F60" s="34"/>
      <c r="G60" s="35"/>
      <c r="H60" s="35"/>
      <c r="I60" s="35"/>
      <c r="J60" s="35"/>
      <c r="K60" s="35"/>
      <c r="L60" s="35"/>
      <c r="M60" s="35"/>
      <c r="N60" s="35"/>
      <c r="O60" s="35"/>
      <c r="P60" s="35">
        <v>4600</v>
      </c>
      <c r="Q60" s="35"/>
    </row>
    <row r="61" spans="1:17" s="36" customFormat="1" ht="13.5" customHeight="1">
      <c r="A61" s="31">
        <v>6.21</v>
      </c>
      <c r="B61" s="17" t="s">
        <v>58</v>
      </c>
      <c r="C61" s="18" t="s">
        <v>92</v>
      </c>
      <c r="D61" s="19">
        <v>1550</v>
      </c>
      <c r="E61" s="33"/>
      <c r="F61" s="34"/>
      <c r="G61" s="35"/>
      <c r="H61" s="35"/>
      <c r="I61" s="35"/>
      <c r="J61" s="35"/>
      <c r="K61" s="35"/>
      <c r="L61" s="35"/>
      <c r="M61" s="35"/>
      <c r="N61" s="35"/>
      <c r="O61" s="35"/>
      <c r="P61" s="35">
        <v>1550</v>
      </c>
      <c r="Q61" s="35"/>
    </row>
    <row r="62" spans="1:17" s="36" customFormat="1" ht="13.5" customHeight="1">
      <c r="A62" s="31">
        <v>6.22</v>
      </c>
      <c r="B62" s="17" t="s">
        <v>59</v>
      </c>
      <c r="C62" s="18" t="s">
        <v>89</v>
      </c>
      <c r="D62" s="19">
        <v>1050</v>
      </c>
      <c r="E62" s="30"/>
      <c r="F62" s="34"/>
      <c r="G62" s="35"/>
      <c r="H62" s="35"/>
      <c r="I62" s="35"/>
      <c r="J62" s="35"/>
      <c r="K62" s="35"/>
      <c r="L62" s="35"/>
      <c r="M62" s="35"/>
      <c r="N62" s="35"/>
      <c r="O62" s="35"/>
      <c r="P62" s="35">
        <v>1050</v>
      </c>
      <c r="Q62" s="35"/>
    </row>
    <row r="63" spans="1:17" s="36" customFormat="1" ht="13.5" customHeight="1">
      <c r="A63" s="31">
        <v>6.23</v>
      </c>
      <c r="B63" s="17" t="s">
        <v>60</v>
      </c>
      <c r="C63" s="18" t="s">
        <v>89</v>
      </c>
      <c r="D63" s="19">
        <v>1450</v>
      </c>
      <c r="E63" s="30"/>
      <c r="F63" s="34"/>
      <c r="G63" s="35"/>
      <c r="H63" s="35"/>
      <c r="I63" s="35"/>
      <c r="J63" s="35"/>
      <c r="K63" s="35"/>
      <c r="L63" s="35"/>
      <c r="M63" s="35"/>
      <c r="N63" s="35"/>
      <c r="O63" s="35"/>
      <c r="P63" s="35">
        <v>1450</v>
      </c>
      <c r="Q63" s="35"/>
    </row>
    <row r="64" spans="1:17" s="36" customFormat="1" ht="13.5" customHeight="1">
      <c r="A64" s="31">
        <v>6.24</v>
      </c>
      <c r="B64" s="17" t="s">
        <v>61</v>
      </c>
      <c r="C64" s="18" t="s">
        <v>89</v>
      </c>
      <c r="D64" s="19">
        <v>1550</v>
      </c>
      <c r="E64" s="30"/>
      <c r="F64" s="34"/>
      <c r="G64" s="35"/>
      <c r="H64" s="35"/>
      <c r="I64" s="35"/>
      <c r="J64" s="35"/>
      <c r="K64" s="35"/>
      <c r="L64" s="35"/>
      <c r="M64" s="35"/>
      <c r="N64" s="35"/>
      <c r="O64" s="35"/>
      <c r="P64" s="35">
        <v>1550</v>
      </c>
      <c r="Q64" s="35"/>
    </row>
    <row r="65" spans="1:17" ht="13.5" customHeight="1">
      <c r="A65" s="31">
        <v>6.25</v>
      </c>
      <c r="B65" s="17" t="s">
        <v>175</v>
      </c>
      <c r="C65" s="18" t="s">
        <v>111</v>
      </c>
      <c r="D65" s="19">
        <v>125</v>
      </c>
      <c r="E65" s="20">
        <v>125</v>
      </c>
      <c r="F65" s="20">
        <f>I65*J65</f>
        <v>50</v>
      </c>
      <c r="G65" s="26"/>
      <c r="H65" s="19"/>
      <c r="I65" s="22">
        <v>0.8</v>
      </c>
      <c r="J65" s="23">
        <f>$K$5/8+$M$5/8</f>
        <v>62.5</v>
      </c>
      <c r="K65" s="25"/>
      <c r="L65" s="25"/>
      <c r="M65" s="25"/>
      <c r="N65" s="25"/>
      <c r="O65" s="25"/>
      <c r="P65" s="25">
        <v>125</v>
      </c>
      <c r="Q65" s="25"/>
    </row>
    <row r="66" spans="1:17" ht="13.5" customHeight="1">
      <c r="A66" s="31">
        <v>6.26</v>
      </c>
      <c r="B66" s="17" t="s">
        <v>112</v>
      </c>
      <c r="C66" s="18" t="s">
        <v>111</v>
      </c>
      <c r="D66" s="19">
        <v>90</v>
      </c>
      <c r="E66" s="20">
        <v>55</v>
      </c>
      <c r="F66" s="20">
        <v>22</v>
      </c>
      <c r="G66" s="26"/>
      <c r="H66" s="19"/>
      <c r="I66" s="22">
        <v>0.3</v>
      </c>
      <c r="J66" s="23">
        <f>$K$5/8+$M$5/8</f>
        <v>62.5</v>
      </c>
      <c r="K66" s="25"/>
      <c r="L66" s="25"/>
      <c r="M66" s="25"/>
      <c r="N66" s="25"/>
      <c r="O66" s="25"/>
      <c r="P66" s="25">
        <v>90</v>
      </c>
      <c r="Q66" s="25"/>
    </row>
    <row r="67" spans="1:17" s="36" customFormat="1" ht="13.5" customHeight="1">
      <c r="A67" s="31">
        <v>6.27</v>
      </c>
      <c r="B67" s="17" t="s">
        <v>40</v>
      </c>
      <c r="C67" s="18" t="s">
        <v>89</v>
      </c>
      <c r="D67" s="19">
        <v>467.5</v>
      </c>
      <c r="E67" s="30"/>
      <c r="F67" s="34"/>
      <c r="G67" s="35"/>
      <c r="H67" s="35"/>
      <c r="I67" s="35"/>
      <c r="J67" s="35"/>
      <c r="K67" s="35"/>
      <c r="L67" s="35"/>
      <c r="M67" s="35"/>
      <c r="N67" s="35"/>
      <c r="O67" s="35"/>
      <c r="P67" s="35">
        <v>467.5</v>
      </c>
      <c r="Q67" s="35"/>
    </row>
    <row r="68" spans="1:17" s="36" customFormat="1" ht="13.5" customHeight="1">
      <c r="A68" s="31">
        <v>6.28</v>
      </c>
      <c r="B68" s="17" t="s">
        <v>41</v>
      </c>
      <c r="C68" s="18" t="s">
        <v>89</v>
      </c>
      <c r="D68" s="19">
        <v>7760</v>
      </c>
      <c r="E68" s="30"/>
      <c r="F68" s="34"/>
      <c r="G68" s="35"/>
      <c r="H68" s="35"/>
      <c r="I68" s="35"/>
      <c r="J68" s="35"/>
      <c r="K68" s="35"/>
      <c r="L68" s="35"/>
      <c r="M68" s="35"/>
      <c r="N68" s="35"/>
      <c r="O68" s="35"/>
      <c r="P68" s="35">
        <v>7760</v>
      </c>
      <c r="Q68" s="35"/>
    </row>
    <row r="69" spans="1:17" s="36" customFormat="1" ht="13.5" customHeight="1">
      <c r="A69" s="31">
        <v>6.29</v>
      </c>
      <c r="B69" s="17" t="s">
        <v>42</v>
      </c>
      <c r="C69" s="18" t="s">
        <v>89</v>
      </c>
      <c r="D69" s="19">
        <v>1640</v>
      </c>
      <c r="E69" s="30"/>
      <c r="F69" s="34"/>
      <c r="G69" s="35"/>
      <c r="H69" s="35"/>
      <c r="I69" s="35"/>
      <c r="J69" s="35"/>
      <c r="K69" s="35"/>
      <c r="L69" s="35"/>
      <c r="M69" s="35"/>
      <c r="N69" s="35"/>
      <c r="O69" s="35"/>
      <c r="P69" s="35">
        <v>1640</v>
      </c>
      <c r="Q69" s="35"/>
    </row>
    <row r="70" spans="1:17" s="36" customFormat="1" ht="13.5" customHeight="1">
      <c r="A70" s="31">
        <v>6.3</v>
      </c>
      <c r="B70" s="17" t="s">
        <v>43</v>
      </c>
      <c r="C70" s="18" t="s">
        <v>89</v>
      </c>
      <c r="D70" s="19">
        <v>2820</v>
      </c>
      <c r="E70" s="30"/>
      <c r="F70" s="34"/>
      <c r="G70" s="35"/>
      <c r="H70" s="35"/>
      <c r="I70" s="35"/>
      <c r="J70" s="35"/>
      <c r="K70" s="35"/>
      <c r="L70" s="35"/>
      <c r="M70" s="35"/>
      <c r="N70" s="35"/>
      <c r="O70" s="35"/>
      <c r="P70" s="35">
        <v>2820</v>
      </c>
      <c r="Q70" s="35"/>
    </row>
    <row r="71" spans="1:17" s="36" customFormat="1" ht="13.5" customHeight="1">
      <c r="A71" s="31">
        <v>6.31</v>
      </c>
      <c r="B71" s="17" t="s">
        <v>44</v>
      </c>
      <c r="C71" s="18" t="s">
        <v>89</v>
      </c>
      <c r="D71" s="19">
        <v>1080</v>
      </c>
      <c r="E71" s="30"/>
      <c r="F71" s="34"/>
      <c r="G71" s="35"/>
      <c r="H71" s="35"/>
      <c r="I71" s="35"/>
      <c r="J71" s="35"/>
      <c r="K71" s="35"/>
      <c r="L71" s="35"/>
      <c r="M71" s="35"/>
      <c r="N71" s="35"/>
      <c r="O71" s="35"/>
      <c r="P71" s="35">
        <v>1080</v>
      </c>
      <c r="Q71" s="35"/>
    </row>
    <row r="72" spans="1:17" s="36" customFormat="1" ht="13.5" customHeight="1">
      <c r="A72" s="31">
        <v>6.32</v>
      </c>
      <c r="B72" s="17" t="s">
        <v>45</v>
      </c>
      <c r="C72" s="18" t="s">
        <v>155</v>
      </c>
      <c r="D72" s="19">
        <v>75</v>
      </c>
      <c r="E72" s="30"/>
      <c r="F72" s="34"/>
      <c r="G72" s="35"/>
      <c r="H72" s="35"/>
      <c r="I72" s="35"/>
      <c r="J72" s="35"/>
      <c r="K72" s="35"/>
      <c r="L72" s="35"/>
      <c r="M72" s="35"/>
      <c r="N72" s="35"/>
      <c r="O72" s="35"/>
      <c r="P72" s="35">
        <v>75</v>
      </c>
      <c r="Q72" s="35"/>
    </row>
    <row r="73" spans="1:17" s="36" customFormat="1" ht="13.5" customHeight="1">
      <c r="A73" s="31">
        <v>6.33</v>
      </c>
      <c r="B73" s="17" t="s">
        <v>46</v>
      </c>
      <c r="C73" s="18" t="s">
        <v>155</v>
      </c>
      <c r="D73" s="19">
        <v>680</v>
      </c>
      <c r="E73" s="30"/>
      <c r="F73" s="34"/>
      <c r="G73" s="35"/>
      <c r="H73" s="35"/>
      <c r="I73" s="35"/>
      <c r="J73" s="35"/>
      <c r="K73" s="35"/>
      <c r="L73" s="35"/>
      <c r="M73" s="35"/>
      <c r="N73" s="35"/>
      <c r="O73" s="35"/>
      <c r="P73" s="35">
        <v>680</v>
      </c>
      <c r="Q73" s="35"/>
    </row>
    <row r="74" spans="1:17" ht="23.25" customHeight="1">
      <c r="A74" s="31">
        <v>6.34</v>
      </c>
      <c r="B74" s="17" t="s">
        <v>444</v>
      </c>
      <c r="C74" s="18" t="s">
        <v>89</v>
      </c>
      <c r="D74" s="19">
        <v>4167.5</v>
      </c>
      <c r="E74" s="20">
        <v>4815</v>
      </c>
      <c r="F74" s="20">
        <f>I74*J74</f>
        <v>1112.5</v>
      </c>
      <c r="G74" s="22">
        <f>868+1580+145</f>
        <v>2593</v>
      </c>
      <c r="H74" s="19">
        <f>464+710+45</f>
        <v>1219</v>
      </c>
      <c r="I74" s="22">
        <v>17.8</v>
      </c>
      <c r="J74" s="23">
        <f>$K$5/8+$M$5/8</f>
        <v>62.5</v>
      </c>
      <c r="K74" s="25"/>
      <c r="L74" s="25"/>
      <c r="M74" s="25">
        <f>1200/5.2</f>
        <v>230.76923076923077</v>
      </c>
      <c r="N74" s="25"/>
      <c r="O74" s="25"/>
      <c r="P74" s="25">
        <v>4167.5</v>
      </c>
      <c r="Q74" s="25"/>
    </row>
    <row r="75" spans="1:17" ht="36.75" customHeight="1">
      <c r="A75" s="31">
        <v>6.35</v>
      </c>
      <c r="B75" s="17" t="s">
        <v>445</v>
      </c>
      <c r="C75" s="18" t="s">
        <v>89</v>
      </c>
      <c r="D75" s="19">
        <v>10144</v>
      </c>
      <c r="E75" s="20">
        <v>5400</v>
      </c>
      <c r="F75" s="20">
        <v>1900</v>
      </c>
      <c r="G75" s="26">
        <f>1960+350+2420</f>
        <v>4730</v>
      </c>
      <c r="H75" s="19">
        <f>1050+105+726</f>
        <v>1881</v>
      </c>
      <c r="I75" s="22"/>
      <c r="J75" s="23"/>
      <c r="K75" s="25"/>
      <c r="L75" s="25"/>
      <c r="M75" s="25">
        <f>1.6*5+2.6*3</f>
        <v>15.8</v>
      </c>
      <c r="N75" s="25"/>
      <c r="O75" s="25"/>
      <c r="P75" s="25">
        <v>10144</v>
      </c>
      <c r="Q75" s="25"/>
    </row>
    <row r="76" spans="1:17" ht="36" customHeight="1">
      <c r="A76" s="31">
        <v>6.36</v>
      </c>
      <c r="B76" s="17" t="s">
        <v>446</v>
      </c>
      <c r="C76" s="18" t="s">
        <v>89</v>
      </c>
      <c r="D76" s="19">
        <v>5072</v>
      </c>
      <c r="E76" s="20">
        <v>3000</v>
      </c>
      <c r="F76" s="20">
        <v>1100</v>
      </c>
      <c r="G76" s="26">
        <f>1153+203+1356</f>
        <v>2712</v>
      </c>
      <c r="H76" s="19">
        <f>616+61+407</f>
        <v>1084</v>
      </c>
      <c r="I76" s="22"/>
      <c r="J76" s="23"/>
      <c r="K76" s="25"/>
      <c r="L76" s="25"/>
      <c r="M76" s="25">
        <f>M75*230</f>
        <v>3634</v>
      </c>
      <c r="N76" s="25"/>
      <c r="O76" s="25"/>
      <c r="P76" s="25">
        <v>5072</v>
      </c>
      <c r="Q76" s="25"/>
    </row>
    <row r="77" spans="1:17" ht="36" customHeight="1">
      <c r="A77" s="31">
        <v>6.37</v>
      </c>
      <c r="B77" s="17" t="s">
        <v>447</v>
      </c>
      <c r="C77" s="18" t="s">
        <v>89</v>
      </c>
      <c r="D77" s="19">
        <v>14448</v>
      </c>
      <c r="E77" s="20">
        <v>5400</v>
      </c>
      <c r="F77" s="20">
        <v>1900</v>
      </c>
      <c r="G77" s="26">
        <f>1960+350+2420</f>
        <v>4730</v>
      </c>
      <c r="H77" s="19">
        <f>1050+105+726</f>
        <v>1881</v>
      </c>
      <c r="I77" s="22"/>
      <c r="J77" s="23"/>
      <c r="K77" s="25"/>
      <c r="L77" s="25"/>
      <c r="M77" s="25">
        <f>1.6*5+2.6*3</f>
        <v>15.8</v>
      </c>
      <c r="N77" s="25"/>
      <c r="O77" s="25"/>
      <c r="P77" s="25">
        <v>14448</v>
      </c>
      <c r="Q77" s="25"/>
    </row>
    <row r="78" spans="1:17" ht="36.75" customHeight="1">
      <c r="A78" s="31">
        <v>6.38</v>
      </c>
      <c r="B78" s="17" t="s">
        <v>448</v>
      </c>
      <c r="C78" s="18" t="s">
        <v>89</v>
      </c>
      <c r="D78" s="19">
        <v>11024</v>
      </c>
      <c r="E78" s="20">
        <v>5400</v>
      </c>
      <c r="F78" s="20">
        <v>1900</v>
      </c>
      <c r="G78" s="26">
        <f>1960+350+2420</f>
        <v>4730</v>
      </c>
      <c r="H78" s="19">
        <f>1050+105+726</f>
        <v>1881</v>
      </c>
      <c r="I78" s="22"/>
      <c r="J78" s="23"/>
      <c r="K78" s="25"/>
      <c r="L78" s="25"/>
      <c r="M78" s="25">
        <f>1.6*5+2.6*3</f>
        <v>15.8</v>
      </c>
      <c r="N78" s="25"/>
      <c r="O78" s="25"/>
      <c r="P78" s="25">
        <v>11024</v>
      </c>
      <c r="Q78" s="25"/>
    </row>
    <row r="79" spans="1:17" ht="35.25" customHeight="1">
      <c r="A79" s="31">
        <v>6.39</v>
      </c>
      <c r="B79" s="17" t="s">
        <v>449</v>
      </c>
      <c r="C79" s="18" t="s">
        <v>89</v>
      </c>
      <c r="D79" s="19">
        <v>6352</v>
      </c>
      <c r="E79" s="20">
        <v>5400</v>
      </c>
      <c r="F79" s="20">
        <v>1900</v>
      </c>
      <c r="G79" s="26">
        <f>1960+350+2420</f>
        <v>4730</v>
      </c>
      <c r="H79" s="19">
        <f>1050+105+726</f>
        <v>1881</v>
      </c>
      <c r="I79" s="22"/>
      <c r="J79" s="23"/>
      <c r="K79" s="25"/>
      <c r="L79" s="25"/>
      <c r="M79" s="25">
        <f>1.6*5+2.6*3</f>
        <v>15.8</v>
      </c>
      <c r="N79" s="25"/>
      <c r="O79" s="25"/>
      <c r="P79" s="25">
        <v>6352</v>
      </c>
      <c r="Q79" s="25"/>
    </row>
    <row r="80" spans="1:17" ht="37.5" customHeight="1">
      <c r="A80" s="31">
        <v>6.39</v>
      </c>
      <c r="B80" s="17" t="s">
        <v>449</v>
      </c>
      <c r="C80" s="18" t="s">
        <v>89</v>
      </c>
      <c r="D80" s="19">
        <v>6352</v>
      </c>
      <c r="E80" s="20"/>
      <c r="F80" s="20"/>
      <c r="G80" s="26"/>
      <c r="H80" s="19"/>
      <c r="I80" s="22"/>
      <c r="J80" s="23"/>
      <c r="K80" s="25"/>
      <c r="L80" s="25"/>
      <c r="M80" s="25"/>
      <c r="N80" s="25"/>
      <c r="O80" s="25"/>
      <c r="P80" s="25">
        <v>6352</v>
      </c>
      <c r="Q80" s="25"/>
    </row>
    <row r="81" spans="1:17" ht="37.5" customHeight="1">
      <c r="A81" s="31">
        <v>6.4</v>
      </c>
      <c r="B81" s="17" t="s">
        <v>450</v>
      </c>
      <c r="C81" s="18" t="s">
        <v>89</v>
      </c>
      <c r="D81" s="19">
        <v>950</v>
      </c>
      <c r="E81" s="20">
        <v>5400</v>
      </c>
      <c r="F81" s="20">
        <v>1900</v>
      </c>
      <c r="G81" s="26">
        <f aca="true" t="shared" si="0" ref="G81:G87">1960+350+2420</f>
        <v>4730</v>
      </c>
      <c r="H81" s="19">
        <f aca="true" t="shared" si="1" ref="H81:H87">1050+105+726</f>
        <v>1881</v>
      </c>
      <c r="I81" s="22"/>
      <c r="J81" s="23"/>
      <c r="K81" s="25"/>
      <c r="L81" s="25"/>
      <c r="M81" s="25">
        <f aca="true" t="shared" si="2" ref="M81:M87">1.6*5+2.6*3</f>
        <v>15.8</v>
      </c>
      <c r="N81" s="25"/>
      <c r="O81" s="25"/>
      <c r="P81" s="25">
        <v>950</v>
      </c>
      <c r="Q81" s="25"/>
    </row>
    <row r="82" spans="1:17" ht="36.75" customHeight="1">
      <c r="A82" s="31">
        <v>6.41</v>
      </c>
      <c r="B82" s="17" t="s">
        <v>451</v>
      </c>
      <c r="C82" s="18" t="s">
        <v>89</v>
      </c>
      <c r="D82" s="19">
        <v>17624</v>
      </c>
      <c r="E82" s="20">
        <v>5400</v>
      </c>
      <c r="F82" s="20">
        <v>1900</v>
      </c>
      <c r="G82" s="26">
        <f t="shared" si="0"/>
        <v>4730</v>
      </c>
      <c r="H82" s="19">
        <f t="shared" si="1"/>
        <v>1881</v>
      </c>
      <c r="I82" s="22"/>
      <c r="J82" s="23"/>
      <c r="K82" s="25"/>
      <c r="L82" s="25"/>
      <c r="M82" s="25">
        <f t="shared" si="2"/>
        <v>15.8</v>
      </c>
      <c r="N82" s="25"/>
      <c r="O82" s="25"/>
      <c r="P82" s="25">
        <v>17624</v>
      </c>
      <c r="Q82" s="25"/>
    </row>
    <row r="83" spans="1:17" ht="36" customHeight="1">
      <c r="A83" s="31">
        <v>6.42</v>
      </c>
      <c r="B83" s="17" t="s">
        <v>452</v>
      </c>
      <c r="C83" s="18" t="s">
        <v>89</v>
      </c>
      <c r="D83" s="19">
        <v>9536</v>
      </c>
      <c r="E83" s="20">
        <v>5400</v>
      </c>
      <c r="F83" s="20">
        <v>1900</v>
      </c>
      <c r="G83" s="26">
        <f t="shared" si="0"/>
        <v>4730</v>
      </c>
      <c r="H83" s="19">
        <f t="shared" si="1"/>
        <v>1881</v>
      </c>
      <c r="I83" s="22"/>
      <c r="J83" s="23"/>
      <c r="K83" s="25"/>
      <c r="L83" s="25"/>
      <c r="M83" s="25">
        <f t="shared" si="2"/>
        <v>15.8</v>
      </c>
      <c r="N83" s="25"/>
      <c r="O83" s="25"/>
      <c r="P83" s="25">
        <v>9536</v>
      </c>
      <c r="Q83" s="25"/>
    </row>
    <row r="84" spans="1:17" ht="36.75" customHeight="1">
      <c r="A84" s="31">
        <v>6.43</v>
      </c>
      <c r="B84" s="17" t="s">
        <v>453</v>
      </c>
      <c r="C84" s="18" t="s">
        <v>89</v>
      </c>
      <c r="D84" s="19">
        <v>5488</v>
      </c>
      <c r="E84" s="20">
        <v>5400</v>
      </c>
      <c r="F84" s="20">
        <v>1900</v>
      </c>
      <c r="G84" s="26">
        <f t="shared" si="0"/>
        <v>4730</v>
      </c>
      <c r="H84" s="19">
        <f t="shared" si="1"/>
        <v>1881</v>
      </c>
      <c r="I84" s="22"/>
      <c r="J84" s="23"/>
      <c r="K84" s="25"/>
      <c r="L84" s="25"/>
      <c r="M84" s="25">
        <f t="shared" si="2"/>
        <v>15.8</v>
      </c>
      <c r="N84" s="25"/>
      <c r="O84" s="25"/>
      <c r="P84" s="25">
        <v>5488</v>
      </c>
      <c r="Q84" s="25"/>
    </row>
    <row r="85" spans="1:17" ht="35.25" customHeight="1">
      <c r="A85" s="31">
        <v>6.44</v>
      </c>
      <c r="B85" s="17" t="s">
        <v>454</v>
      </c>
      <c r="C85" s="18" t="s">
        <v>89</v>
      </c>
      <c r="D85" s="19">
        <v>2092</v>
      </c>
      <c r="E85" s="20">
        <v>5400</v>
      </c>
      <c r="F85" s="20">
        <v>1900</v>
      </c>
      <c r="G85" s="26">
        <f t="shared" si="0"/>
        <v>4730</v>
      </c>
      <c r="H85" s="19">
        <f t="shared" si="1"/>
        <v>1881</v>
      </c>
      <c r="I85" s="22"/>
      <c r="J85" s="23"/>
      <c r="K85" s="25"/>
      <c r="L85" s="25"/>
      <c r="M85" s="25">
        <f t="shared" si="2"/>
        <v>15.8</v>
      </c>
      <c r="N85" s="25"/>
      <c r="O85" s="25"/>
      <c r="P85" s="25">
        <v>2092</v>
      </c>
      <c r="Q85" s="25"/>
    </row>
    <row r="86" spans="1:17" ht="38.25" customHeight="1">
      <c r="A86" s="31">
        <v>6.45</v>
      </c>
      <c r="B86" s="17" t="s">
        <v>455</v>
      </c>
      <c r="C86" s="18" t="s">
        <v>89</v>
      </c>
      <c r="D86" s="19">
        <v>5072</v>
      </c>
      <c r="E86" s="20">
        <v>5400</v>
      </c>
      <c r="F86" s="20">
        <v>1900</v>
      </c>
      <c r="G86" s="26">
        <f t="shared" si="0"/>
        <v>4730</v>
      </c>
      <c r="H86" s="19">
        <f t="shared" si="1"/>
        <v>1881</v>
      </c>
      <c r="I86" s="22"/>
      <c r="J86" s="23"/>
      <c r="K86" s="25"/>
      <c r="L86" s="25"/>
      <c r="M86" s="25">
        <f t="shared" si="2"/>
        <v>15.8</v>
      </c>
      <c r="N86" s="25"/>
      <c r="O86" s="25"/>
      <c r="P86" s="25">
        <v>5072</v>
      </c>
      <c r="Q86" s="25"/>
    </row>
    <row r="87" spans="1:17" ht="36.75" customHeight="1">
      <c r="A87" s="32" t="s">
        <v>456</v>
      </c>
      <c r="B87" s="17" t="s">
        <v>350</v>
      </c>
      <c r="C87" s="18" t="s">
        <v>89</v>
      </c>
      <c r="D87" s="19">
        <v>6656</v>
      </c>
      <c r="E87" s="20">
        <v>5400</v>
      </c>
      <c r="F87" s="20">
        <v>1900</v>
      </c>
      <c r="G87" s="26">
        <f t="shared" si="0"/>
        <v>4730</v>
      </c>
      <c r="H87" s="19">
        <f t="shared" si="1"/>
        <v>1881</v>
      </c>
      <c r="I87" s="22"/>
      <c r="J87" s="23"/>
      <c r="K87" s="25"/>
      <c r="L87" s="25"/>
      <c r="M87" s="25">
        <f t="shared" si="2"/>
        <v>15.8</v>
      </c>
      <c r="N87" s="25"/>
      <c r="O87" s="25"/>
      <c r="P87" s="25">
        <v>6656</v>
      </c>
      <c r="Q87" s="25"/>
    </row>
    <row r="88" spans="1:17" ht="36" customHeight="1">
      <c r="A88" s="32" t="s">
        <v>457</v>
      </c>
      <c r="B88" s="17" t="s">
        <v>351</v>
      </c>
      <c r="C88" s="18" t="s">
        <v>89</v>
      </c>
      <c r="D88" s="19">
        <v>3328</v>
      </c>
      <c r="E88" s="20">
        <v>3000</v>
      </c>
      <c r="F88" s="20">
        <v>1100</v>
      </c>
      <c r="G88" s="26">
        <f>1153+203+1356</f>
        <v>2712</v>
      </c>
      <c r="H88" s="19">
        <f>616+61+407</f>
        <v>1084</v>
      </c>
      <c r="I88" s="22"/>
      <c r="J88" s="23"/>
      <c r="K88" s="25"/>
      <c r="L88" s="25"/>
      <c r="M88" s="25">
        <f>M87*230</f>
        <v>3634</v>
      </c>
      <c r="N88" s="25"/>
      <c r="O88" s="25"/>
      <c r="P88" s="25">
        <v>3328</v>
      </c>
      <c r="Q88" s="25"/>
    </row>
    <row r="89" spans="1:17" ht="36" customHeight="1">
      <c r="A89" s="32" t="s">
        <v>458</v>
      </c>
      <c r="B89" s="17" t="s">
        <v>382</v>
      </c>
      <c r="C89" s="18" t="s">
        <v>89</v>
      </c>
      <c r="D89" s="19">
        <v>9216</v>
      </c>
      <c r="E89" s="20">
        <v>5400</v>
      </c>
      <c r="F89" s="20">
        <v>1900</v>
      </c>
      <c r="G89" s="26">
        <f>1960+350+2420</f>
        <v>4730</v>
      </c>
      <c r="H89" s="19">
        <f>1050+105+726</f>
        <v>1881</v>
      </c>
      <c r="I89" s="22"/>
      <c r="J89" s="23"/>
      <c r="K89" s="25"/>
      <c r="L89" s="25"/>
      <c r="M89" s="25">
        <f>1.6*5+2.6*3</f>
        <v>15.8</v>
      </c>
      <c r="N89" s="25"/>
      <c r="O89" s="25"/>
      <c r="P89" s="25">
        <v>9216</v>
      </c>
      <c r="Q89" s="25"/>
    </row>
    <row r="90" spans="1:17" ht="36.75" customHeight="1">
      <c r="A90" s="32" t="s">
        <v>459</v>
      </c>
      <c r="B90" s="17" t="s">
        <v>383</v>
      </c>
      <c r="C90" s="18" t="s">
        <v>89</v>
      </c>
      <c r="D90" s="19">
        <v>6912</v>
      </c>
      <c r="E90" s="20">
        <v>5400</v>
      </c>
      <c r="F90" s="20">
        <v>1900</v>
      </c>
      <c r="G90" s="26">
        <f>1960+350+2420</f>
        <v>4730</v>
      </c>
      <c r="H90" s="19">
        <f>1050+105+726</f>
        <v>1881</v>
      </c>
      <c r="I90" s="22"/>
      <c r="J90" s="23"/>
      <c r="K90" s="25"/>
      <c r="L90" s="25"/>
      <c r="M90" s="25">
        <f>1.6*5+2.6*3</f>
        <v>15.8</v>
      </c>
      <c r="N90" s="25"/>
      <c r="O90" s="25"/>
      <c r="P90" s="25">
        <v>6912</v>
      </c>
      <c r="Q90" s="25"/>
    </row>
    <row r="91" spans="1:17" ht="35.25" customHeight="1">
      <c r="A91" s="32" t="s">
        <v>460</v>
      </c>
      <c r="B91" s="17" t="s">
        <v>384</v>
      </c>
      <c r="C91" s="18" t="s">
        <v>89</v>
      </c>
      <c r="D91" s="19">
        <v>4608</v>
      </c>
      <c r="E91" s="20">
        <v>5400</v>
      </c>
      <c r="F91" s="20">
        <v>1900</v>
      </c>
      <c r="G91" s="26">
        <f>1960+350+2420</f>
        <v>4730</v>
      </c>
      <c r="H91" s="19">
        <f>1050+105+726</f>
        <v>1881</v>
      </c>
      <c r="I91" s="22"/>
      <c r="J91" s="23"/>
      <c r="K91" s="25"/>
      <c r="L91" s="25"/>
      <c r="M91" s="25">
        <f>1.6*5+2.6*3</f>
        <v>15.8</v>
      </c>
      <c r="N91" s="25"/>
      <c r="O91" s="25"/>
      <c r="P91" s="25">
        <v>4608</v>
      </c>
      <c r="Q91" s="25"/>
    </row>
    <row r="92" spans="1:17" ht="37.5" customHeight="1">
      <c r="A92" s="32" t="s">
        <v>461</v>
      </c>
      <c r="B92" s="17" t="s">
        <v>462</v>
      </c>
      <c r="C92" s="18" t="s">
        <v>89</v>
      </c>
      <c r="D92" s="19">
        <v>912</v>
      </c>
      <c r="E92" s="20"/>
      <c r="F92" s="20"/>
      <c r="G92" s="26"/>
      <c r="H92" s="19"/>
      <c r="I92" s="22"/>
      <c r="J92" s="23"/>
      <c r="K92" s="25"/>
      <c r="L92" s="25"/>
      <c r="M92" s="25"/>
      <c r="N92" s="25"/>
      <c r="O92" s="25"/>
      <c r="P92" s="25">
        <v>912</v>
      </c>
      <c r="Q92" s="25"/>
    </row>
    <row r="93" spans="1:17" ht="37.5" customHeight="1">
      <c r="A93" s="32" t="s">
        <v>463</v>
      </c>
      <c r="B93" s="17" t="s">
        <v>385</v>
      </c>
      <c r="C93" s="18" t="s">
        <v>89</v>
      </c>
      <c r="D93" s="19">
        <v>576</v>
      </c>
      <c r="E93" s="20">
        <v>5400</v>
      </c>
      <c r="F93" s="20">
        <v>1900</v>
      </c>
      <c r="G93" s="26">
        <f aca="true" t="shared" si="3" ref="G93:G98">1960+350+2420</f>
        <v>4730</v>
      </c>
      <c r="H93" s="19">
        <f aca="true" t="shared" si="4" ref="H93:H98">1050+105+726</f>
        <v>1881</v>
      </c>
      <c r="I93" s="22"/>
      <c r="J93" s="23"/>
      <c r="K93" s="25"/>
      <c r="L93" s="25"/>
      <c r="M93" s="25">
        <f aca="true" t="shared" si="5" ref="M93:M98">1.6*5+2.6*3</f>
        <v>15.8</v>
      </c>
      <c r="N93" s="25"/>
      <c r="O93" s="25"/>
      <c r="P93" s="25">
        <v>576</v>
      </c>
      <c r="Q93" s="25"/>
    </row>
    <row r="94" spans="1:17" ht="36.75" customHeight="1">
      <c r="A94" s="32" t="s">
        <v>464</v>
      </c>
      <c r="B94" s="17" t="s">
        <v>400</v>
      </c>
      <c r="C94" s="18" t="s">
        <v>89</v>
      </c>
      <c r="D94" s="19">
        <v>11520</v>
      </c>
      <c r="E94" s="20">
        <v>5400</v>
      </c>
      <c r="F94" s="20">
        <v>1900</v>
      </c>
      <c r="G94" s="26">
        <f t="shared" si="3"/>
        <v>4730</v>
      </c>
      <c r="H94" s="19">
        <f t="shared" si="4"/>
        <v>1881</v>
      </c>
      <c r="I94" s="22"/>
      <c r="J94" s="23"/>
      <c r="K94" s="25"/>
      <c r="L94" s="25"/>
      <c r="M94" s="25">
        <f t="shared" si="5"/>
        <v>15.8</v>
      </c>
      <c r="N94" s="25"/>
      <c r="O94" s="25"/>
      <c r="P94" s="25">
        <v>11520</v>
      </c>
      <c r="Q94" s="25"/>
    </row>
    <row r="95" spans="1:17" ht="36" customHeight="1">
      <c r="A95" s="32" t="s">
        <v>465</v>
      </c>
      <c r="B95" s="17" t="s">
        <v>401</v>
      </c>
      <c r="C95" s="18" t="s">
        <v>89</v>
      </c>
      <c r="D95" s="19">
        <v>6048</v>
      </c>
      <c r="E95" s="20">
        <v>5400</v>
      </c>
      <c r="F95" s="20">
        <v>1900</v>
      </c>
      <c r="G95" s="26">
        <f t="shared" si="3"/>
        <v>4730</v>
      </c>
      <c r="H95" s="19">
        <f t="shared" si="4"/>
        <v>1881</v>
      </c>
      <c r="I95" s="22"/>
      <c r="J95" s="23"/>
      <c r="K95" s="25"/>
      <c r="L95" s="25"/>
      <c r="M95" s="25">
        <f t="shared" si="5"/>
        <v>15.8</v>
      </c>
      <c r="N95" s="25"/>
      <c r="O95" s="25"/>
      <c r="P95" s="25">
        <v>6048</v>
      </c>
      <c r="Q95" s="25"/>
    </row>
    <row r="96" spans="1:17" ht="36.75" customHeight="1">
      <c r="A96" s="32" t="s">
        <v>466</v>
      </c>
      <c r="B96" s="17" t="s">
        <v>402</v>
      </c>
      <c r="C96" s="18" t="s">
        <v>89</v>
      </c>
      <c r="D96" s="19">
        <v>3744</v>
      </c>
      <c r="E96" s="20">
        <v>5400</v>
      </c>
      <c r="F96" s="20">
        <v>1900</v>
      </c>
      <c r="G96" s="26">
        <f t="shared" si="3"/>
        <v>4730</v>
      </c>
      <c r="H96" s="19">
        <f t="shared" si="4"/>
        <v>1881</v>
      </c>
      <c r="I96" s="22"/>
      <c r="J96" s="23"/>
      <c r="K96" s="25"/>
      <c r="L96" s="25"/>
      <c r="M96" s="25">
        <f t="shared" si="5"/>
        <v>15.8</v>
      </c>
      <c r="N96" s="25"/>
      <c r="O96" s="25"/>
      <c r="P96" s="25">
        <v>3744</v>
      </c>
      <c r="Q96" s="25"/>
    </row>
    <row r="97" spans="1:17" ht="35.25" customHeight="1">
      <c r="A97" s="32" t="s">
        <v>467</v>
      </c>
      <c r="B97" s="17" t="s">
        <v>403</v>
      </c>
      <c r="C97" s="18" t="s">
        <v>89</v>
      </c>
      <c r="D97" s="19">
        <v>1344</v>
      </c>
      <c r="E97" s="20">
        <v>5400</v>
      </c>
      <c r="F97" s="20">
        <v>1900</v>
      </c>
      <c r="G97" s="26">
        <f t="shared" si="3"/>
        <v>4730</v>
      </c>
      <c r="H97" s="19">
        <f t="shared" si="4"/>
        <v>1881</v>
      </c>
      <c r="I97" s="22"/>
      <c r="J97" s="23"/>
      <c r="K97" s="25"/>
      <c r="L97" s="25"/>
      <c r="M97" s="25">
        <f t="shared" si="5"/>
        <v>15.8</v>
      </c>
      <c r="N97" s="25"/>
      <c r="O97" s="25"/>
      <c r="P97" s="25">
        <v>1344</v>
      </c>
      <c r="Q97" s="25"/>
    </row>
    <row r="98" spans="1:17" ht="38.25" customHeight="1">
      <c r="A98" s="32" t="s">
        <v>468</v>
      </c>
      <c r="B98" s="17" t="s">
        <v>413</v>
      </c>
      <c r="C98" s="18" t="s">
        <v>89</v>
      </c>
      <c r="D98" s="19">
        <v>3328</v>
      </c>
      <c r="E98" s="20">
        <v>5400</v>
      </c>
      <c r="F98" s="20">
        <v>1900</v>
      </c>
      <c r="G98" s="26">
        <f t="shared" si="3"/>
        <v>4730</v>
      </c>
      <c r="H98" s="19">
        <f t="shared" si="4"/>
        <v>1881</v>
      </c>
      <c r="I98" s="22"/>
      <c r="J98" s="23"/>
      <c r="K98" s="25"/>
      <c r="L98" s="25"/>
      <c r="M98" s="25">
        <f t="shared" si="5"/>
        <v>15.8</v>
      </c>
      <c r="N98" s="25"/>
      <c r="O98" s="25"/>
      <c r="P98" s="25">
        <v>3328</v>
      </c>
      <c r="Q98" s="25"/>
    </row>
    <row r="99" spans="1:17" ht="24" customHeight="1">
      <c r="A99" s="16">
        <v>6.46</v>
      </c>
      <c r="B99" s="17" t="s">
        <v>415</v>
      </c>
      <c r="C99" s="18" t="s">
        <v>89</v>
      </c>
      <c r="D99" s="19">
        <v>3367.5</v>
      </c>
      <c r="E99" s="20">
        <v>2640</v>
      </c>
      <c r="F99" s="20">
        <f>I99*J99</f>
        <v>681.875</v>
      </c>
      <c r="G99" s="26">
        <f>645+1107</f>
        <v>1752</v>
      </c>
      <c r="H99" s="19">
        <f>345+332</f>
        <v>677</v>
      </c>
      <c r="I99" s="30">
        <v>10.91</v>
      </c>
      <c r="J99" s="23">
        <f>$K$5/8+$M$5/8</f>
        <v>62.5</v>
      </c>
      <c r="K99" s="25"/>
      <c r="L99" s="25"/>
      <c r="M99" s="25"/>
      <c r="N99" s="25"/>
      <c r="O99" s="25"/>
      <c r="P99" s="25">
        <v>3367.5</v>
      </c>
      <c r="Q99" s="25"/>
    </row>
    <row r="100" spans="1:17" ht="22.5" customHeight="1">
      <c r="A100" s="16">
        <v>6.47</v>
      </c>
      <c r="B100" s="17" t="s">
        <v>428</v>
      </c>
      <c r="C100" s="18" t="s">
        <v>89</v>
      </c>
      <c r="D100" s="19">
        <v>6000</v>
      </c>
      <c r="E100" s="20">
        <v>2640</v>
      </c>
      <c r="F100" s="20">
        <f>I100*J100</f>
        <v>681.875</v>
      </c>
      <c r="G100" s="26">
        <f>645+1107</f>
        <v>1752</v>
      </c>
      <c r="H100" s="19">
        <f>345+332</f>
        <v>677</v>
      </c>
      <c r="I100" s="30">
        <v>10.91</v>
      </c>
      <c r="J100" s="23">
        <f>$K$5/8+$M$5/8</f>
        <v>62.5</v>
      </c>
      <c r="K100" s="25"/>
      <c r="L100" s="25"/>
      <c r="M100" s="25"/>
      <c r="N100" s="25"/>
      <c r="O100" s="25"/>
      <c r="P100" s="25">
        <v>6000</v>
      </c>
      <c r="Q100" s="25"/>
    </row>
    <row r="101" spans="1:17" ht="23.25" customHeight="1">
      <c r="A101" s="16">
        <v>6.48</v>
      </c>
      <c r="B101" s="17" t="s">
        <v>429</v>
      </c>
      <c r="C101" s="18" t="s">
        <v>89</v>
      </c>
      <c r="D101" s="19">
        <v>5800</v>
      </c>
      <c r="E101" s="20">
        <v>2705</v>
      </c>
      <c r="F101" s="20">
        <f>I101*J101</f>
        <v>968.75</v>
      </c>
      <c r="G101" s="26">
        <f>670+1423+200</f>
        <v>2293</v>
      </c>
      <c r="H101" s="19">
        <f>358+427</f>
        <v>785</v>
      </c>
      <c r="I101" s="22">
        <v>15.5</v>
      </c>
      <c r="J101" s="23">
        <f>$K$5/8+$M$5/8</f>
        <v>62.5</v>
      </c>
      <c r="K101" s="25"/>
      <c r="L101" s="25"/>
      <c r="M101" s="25"/>
      <c r="N101" s="25"/>
      <c r="O101" s="25"/>
      <c r="P101" s="25">
        <v>5800</v>
      </c>
      <c r="Q101" s="25"/>
    </row>
    <row r="102" spans="1:17" ht="24.75" customHeight="1">
      <c r="A102" s="16">
        <v>6.49</v>
      </c>
      <c r="B102" s="17" t="s">
        <v>430</v>
      </c>
      <c r="C102" s="18" t="s">
        <v>89</v>
      </c>
      <c r="D102" s="19">
        <v>6500</v>
      </c>
      <c r="E102" s="20">
        <v>2705</v>
      </c>
      <c r="F102" s="20">
        <f>I102*J102</f>
        <v>968.75</v>
      </c>
      <c r="G102" s="26">
        <f>670+1423+200</f>
        <v>2293</v>
      </c>
      <c r="H102" s="19">
        <f>358+427</f>
        <v>785</v>
      </c>
      <c r="I102" s="22">
        <v>15.5</v>
      </c>
      <c r="J102" s="23">
        <f>$K$5/8+$M$5/8</f>
        <v>62.5</v>
      </c>
      <c r="K102" s="25"/>
      <c r="L102" s="25"/>
      <c r="M102" s="25"/>
      <c r="N102" s="25"/>
      <c r="O102" s="25"/>
      <c r="P102" s="25">
        <v>6500</v>
      </c>
      <c r="Q102" s="25"/>
    </row>
    <row r="103" spans="1:17" ht="25.5" customHeight="1">
      <c r="A103" s="16">
        <v>6.5</v>
      </c>
      <c r="B103" s="17" t="s">
        <v>431</v>
      </c>
      <c r="C103" s="18" t="s">
        <v>89</v>
      </c>
      <c r="D103" s="19">
        <v>5500</v>
      </c>
      <c r="E103" s="20">
        <v>2705</v>
      </c>
      <c r="F103" s="20">
        <f>I103*J103</f>
        <v>968.75</v>
      </c>
      <c r="G103" s="26">
        <f>670+1423+200</f>
        <v>2293</v>
      </c>
      <c r="H103" s="19">
        <f>358+427</f>
        <v>785</v>
      </c>
      <c r="I103" s="22">
        <v>15.5</v>
      </c>
      <c r="J103" s="23">
        <f>$K$5/8+$M$5/8</f>
        <v>62.5</v>
      </c>
      <c r="K103" s="25"/>
      <c r="L103" s="25"/>
      <c r="M103" s="25"/>
      <c r="N103" s="25"/>
      <c r="O103" s="25"/>
      <c r="P103" s="25">
        <v>5500</v>
      </c>
      <c r="Q103" s="25"/>
    </row>
    <row r="104" spans="1:17" ht="25.5" customHeight="1">
      <c r="A104" s="16">
        <v>6.51</v>
      </c>
      <c r="B104" s="17" t="s">
        <v>432</v>
      </c>
      <c r="C104" s="18" t="s">
        <v>89</v>
      </c>
      <c r="D104" s="19">
        <v>5750</v>
      </c>
      <c r="E104" s="20">
        <v>5400</v>
      </c>
      <c r="F104" s="20">
        <v>1900</v>
      </c>
      <c r="G104" s="26">
        <f>1960+350+2420</f>
        <v>4730</v>
      </c>
      <c r="H104" s="19">
        <f>1050+105+726</f>
        <v>1881</v>
      </c>
      <c r="I104" s="22"/>
      <c r="J104" s="23"/>
      <c r="K104" s="25"/>
      <c r="L104" s="25"/>
      <c r="M104" s="25">
        <f>1.6*5+2.6*3</f>
        <v>15.8</v>
      </c>
      <c r="N104" s="29"/>
      <c r="O104" s="25"/>
      <c r="P104" s="25">
        <v>5750</v>
      </c>
      <c r="Q104" s="25"/>
    </row>
    <row r="105" spans="1:17" ht="24.75" customHeight="1">
      <c r="A105" s="16">
        <v>6.52</v>
      </c>
      <c r="B105" s="17" t="s">
        <v>469</v>
      </c>
      <c r="C105" s="18" t="s">
        <v>89</v>
      </c>
      <c r="D105" s="19">
        <v>4350</v>
      </c>
      <c r="E105" s="20">
        <v>5400</v>
      </c>
      <c r="F105" s="20">
        <v>1900</v>
      </c>
      <c r="G105" s="26">
        <f>1960+350+2420</f>
        <v>4730</v>
      </c>
      <c r="H105" s="19">
        <f>1050+105+726</f>
        <v>1881</v>
      </c>
      <c r="I105" s="22"/>
      <c r="J105" s="23"/>
      <c r="K105" s="25"/>
      <c r="L105" s="25"/>
      <c r="M105" s="25">
        <f>1.6*5+2.6*3</f>
        <v>15.8</v>
      </c>
      <c r="N105" s="29"/>
      <c r="O105" s="25"/>
      <c r="P105" s="25">
        <v>4350</v>
      </c>
      <c r="Q105" s="25"/>
    </row>
    <row r="106" spans="1:17" ht="26.25" customHeight="1">
      <c r="A106" s="16">
        <v>6.53</v>
      </c>
      <c r="B106" s="17" t="s">
        <v>433</v>
      </c>
      <c r="C106" s="18" t="s">
        <v>89</v>
      </c>
      <c r="D106" s="19">
        <v>3500</v>
      </c>
      <c r="E106" s="20">
        <v>5400</v>
      </c>
      <c r="F106" s="20">
        <v>1900</v>
      </c>
      <c r="G106" s="26">
        <f>1960+350+2420</f>
        <v>4730</v>
      </c>
      <c r="H106" s="19">
        <f>1050+105+726</f>
        <v>1881</v>
      </c>
      <c r="I106" s="22"/>
      <c r="J106" s="23"/>
      <c r="K106" s="25"/>
      <c r="L106" s="25"/>
      <c r="M106" s="25">
        <f>1.6*5+2.6*3</f>
        <v>15.8</v>
      </c>
      <c r="N106" s="29"/>
      <c r="O106" s="25"/>
      <c r="P106" s="25">
        <v>3500</v>
      </c>
      <c r="Q106" s="25"/>
    </row>
    <row r="107" spans="1:17" ht="25.5" customHeight="1">
      <c r="A107" s="16">
        <v>6.54</v>
      </c>
      <c r="B107" s="17" t="s">
        <v>434</v>
      </c>
      <c r="C107" s="18" t="s">
        <v>89</v>
      </c>
      <c r="D107" s="19">
        <v>750</v>
      </c>
      <c r="E107" s="20">
        <v>5400</v>
      </c>
      <c r="F107" s="20">
        <v>1900</v>
      </c>
      <c r="G107" s="26">
        <f>1960+350+2420</f>
        <v>4730</v>
      </c>
      <c r="H107" s="19">
        <f>1050+105+726</f>
        <v>1881</v>
      </c>
      <c r="I107" s="22"/>
      <c r="J107" s="23"/>
      <c r="K107" s="25"/>
      <c r="L107" s="25"/>
      <c r="M107" s="25">
        <f>1.6*5+2.6*3</f>
        <v>15.8</v>
      </c>
      <c r="N107" s="29"/>
      <c r="O107" s="25"/>
      <c r="P107" s="25">
        <v>750</v>
      </c>
      <c r="Q107" s="25"/>
    </row>
    <row r="108" spans="1:17" ht="13.5" customHeight="1">
      <c r="A108" s="37">
        <v>7</v>
      </c>
      <c r="B108" s="28" t="s">
        <v>353</v>
      </c>
      <c r="C108" s="18"/>
      <c r="D108" s="19">
        <v>0</v>
      </c>
      <c r="E108" s="20"/>
      <c r="F108" s="20"/>
      <c r="G108" s="26"/>
      <c r="H108" s="19"/>
      <c r="I108" s="22"/>
      <c r="J108" s="23"/>
      <c r="K108" s="25"/>
      <c r="L108" s="25"/>
      <c r="M108" s="25"/>
      <c r="N108" s="25"/>
      <c r="O108" s="25"/>
      <c r="P108" s="25">
        <v>0</v>
      </c>
      <c r="Q108" s="25"/>
    </row>
    <row r="109" spans="1:17" ht="13.5" customHeight="1">
      <c r="A109" s="38">
        <v>7.01</v>
      </c>
      <c r="B109" s="17" t="s">
        <v>364</v>
      </c>
      <c r="C109" s="18" t="s">
        <v>97</v>
      </c>
      <c r="D109" s="19">
        <v>65.35544389671435</v>
      </c>
      <c r="E109" s="22"/>
      <c r="F109" s="23"/>
      <c r="G109" s="25"/>
      <c r="H109" s="25"/>
      <c r="I109" s="25"/>
      <c r="J109" s="25"/>
      <c r="K109" s="29"/>
      <c r="L109" s="25"/>
      <c r="M109" s="25"/>
      <c r="N109" s="25"/>
      <c r="O109" s="25"/>
      <c r="P109" s="25">
        <v>65.35544389671435</v>
      </c>
      <c r="Q109" s="25"/>
    </row>
    <row r="110" spans="1:17" ht="13.5" customHeight="1">
      <c r="A110" s="38">
        <v>7.02</v>
      </c>
      <c r="B110" s="17" t="s">
        <v>365</v>
      </c>
      <c r="C110" s="18" t="s">
        <v>97</v>
      </c>
      <c r="D110" s="19">
        <v>65.35544389671435</v>
      </c>
      <c r="E110" s="22"/>
      <c r="F110" s="23"/>
      <c r="G110" s="25"/>
      <c r="H110" s="25"/>
      <c r="I110" s="25"/>
      <c r="J110" s="25"/>
      <c r="K110" s="25"/>
      <c r="L110" s="25"/>
      <c r="M110" s="25"/>
      <c r="N110" s="25"/>
      <c r="O110" s="25"/>
      <c r="P110" s="25">
        <v>65.35544389671435</v>
      </c>
      <c r="Q110" s="25"/>
    </row>
    <row r="111" spans="1:17" ht="13.5" customHeight="1">
      <c r="A111" s="38">
        <v>7.03</v>
      </c>
      <c r="B111" s="17" t="s">
        <v>363</v>
      </c>
      <c r="C111" s="18" t="s">
        <v>97</v>
      </c>
      <c r="D111" s="19">
        <v>40.67822825647672</v>
      </c>
      <c r="E111" s="22"/>
      <c r="F111" s="23"/>
      <c r="G111" s="25"/>
      <c r="H111" s="25"/>
      <c r="I111" s="25"/>
      <c r="J111" s="25"/>
      <c r="K111" s="25"/>
      <c r="L111" s="25"/>
      <c r="M111" s="25"/>
      <c r="N111" s="25"/>
      <c r="O111" s="25"/>
      <c r="P111" s="25">
        <v>40.67822825647672</v>
      </c>
      <c r="Q111" s="25"/>
    </row>
    <row r="112" spans="1:17" ht="13.5" customHeight="1">
      <c r="A112" s="38">
        <v>7.04</v>
      </c>
      <c r="B112" s="17" t="s">
        <v>414</v>
      </c>
      <c r="C112" s="18" t="s">
        <v>97</v>
      </c>
      <c r="D112" s="19">
        <v>40.67822825647672</v>
      </c>
      <c r="E112" s="22"/>
      <c r="F112" s="23"/>
      <c r="G112" s="25"/>
      <c r="H112" s="25"/>
      <c r="I112" s="25"/>
      <c r="J112" s="25"/>
      <c r="K112" s="25"/>
      <c r="L112" s="25"/>
      <c r="M112" s="25"/>
      <c r="N112" s="25"/>
      <c r="O112" s="25"/>
      <c r="P112" s="25">
        <v>40.67822825647672</v>
      </c>
      <c r="Q112" s="25"/>
    </row>
    <row r="113" spans="1:17" ht="13.5" customHeight="1">
      <c r="A113" s="38">
        <v>7.05</v>
      </c>
      <c r="B113" s="17" t="s">
        <v>359</v>
      </c>
      <c r="C113" s="18" t="s">
        <v>97</v>
      </c>
      <c r="D113" s="19">
        <v>40.67822825647672</v>
      </c>
      <c r="E113" s="22"/>
      <c r="F113" s="23"/>
      <c r="G113" s="25"/>
      <c r="H113" s="25"/>
      <c r="I113" s="25"/>
      <c r="J113" s="25"/>
      <c r="K113" s="29"/>
      <c r="L113" s="25"/>
      <c r="M113" s="25"/>
      <c r="N113" s="25"/>
      <c r="O113" s="25"/>
      <c r="P113" s="25">
        <v>40.67822825647672</v>
      </c>
      <c r="Q113" s="25"/>
    </row>
    <row r="114" spans="1:17" ht="13.5" customHeight="1">
      <c r="A114" s="38">
        <v>7.06</v>
      </c>
      <c r="B114" s="17" t="s">
        <v>360</v>
      </c>
      <c r="C114" s="18" t="s">
        <v>97</v>
      </c>
      <c r="D114" s="19">
        <v>40.67822825647672</v>
      </c>
      <c r="E114" s="22"/>
      <c r="F114" s="23"/>
      <c r="G114" s="25"/>
      <c r="H114" s="25"/>
      <c r="I114" s="25"/>
      <c r="J114" s="25"/>
      <c r="K114" s="25"/>
      <c r="L114" s="25"/>
      <c r="M114" s="25"/>
      <c r="N114" s="25"/>
      <c r="O114" s="25"/>
      <c r="P114" s="25">
        <v>40.67822825647672</v>
      </c>
      <c r="Q114" s="25"/>
    </row>
    <row r="115" spans="1:17" ht="13.5" customHeight="1">
      <c r="A115" s="38">
        <v>7.07</v>
      </c>
      <c r="B115" s="17" t="s">
        <v>361</v>
      </c>
      <c r="C115" s="18" t="s">
        <v>97</v>
      </c>
      <c r="D115" s="19">
        <v>40.67822825647672</v>
      </c>
      <c r="E115" s="22"/>
      <c r="F115" s="23"/>
      <c r="G115" s="25"/>
      <c r="H115" s="25"/>
      <c r="I115" s="25"/>
      <c r="J115" s="25"/>
      <c r="K115" s="25"/>
      <c r="L115" s="25"/>
      <c r="M115" s="25"/>
      <c r="N115" s="25"/>
      <c r="O115" s="25"/>
      <c r="P115" s="25">
        <v>40.67822825647672</v>
      </c>
      <c r="Q115" s="25"/>
    </row>
    <row r="116" spans="1:17" ht="13.5" customHeight="1">
      <c r="A116" s="38">
        <v>7.08</v>
      </c>
      <c r="B116" s="17" t="s">
        <v>362</v>
      </c>
      <c r="C116" s="18" t="s">
        <v>97</v>
      </c>
      <c r="D116" s="19">
        <v>40.67822825647672</v>
      </c>
      <c r="E116" s="22"/>
      <c r="F116" s="23"/>
      <c r="G116" s="25"/>
      <c r="H116" s="25"/>
      <c r="I116" s="25"/>
      <c r="J116" s="25"/>
      <c r="K116" s="25"/>
      <c r="L116" s="25"/>
      <c r="M116" s="25"/>
      <c r="N116" s="25"/>
      <c r="O116" s="25"/>
      <c r="P116" s="25">
        <v>40.67822825647672</v>
      </c>
      <c r="Q116" s="25"/>
    </row>
    <row r="117" spans="1:17" ht="13.5" customHeight="1">
      <c r="A117" s="38">
        <v>7.09</v>
      </c>
      <c r="B117" s="17" t="s">
        <v>371</v>
      </c>
      <c r="C117" s="18" t="s">
        <v>97</v>
      </c>
      <c r="D117" s="19">
        <v>40.67822825647672</v>
      </c>
      <c r="E117" s="22"/>
      <c r="F117" s="23"/>
      <c r="G117" s="25"/>
      <c r="H117" s="25"/>
      <c r="I117" s="25"/>
      <c r="J117" s="25"/>
      <c r="K117" s="25"/>
      <c r="L117" s="25"/>
      <c r="M117" s="25"/>
      <c r="N117" s="25"/>
      <c r="O117" s="25"/>
      <c r="P117" s="25">
        <v>40.67822825647672</v>
      </c>
      <c r="Q117" s="25"/>
    </row>
    <row r="118" spans="1:17" ht="13.5" customHeight="1">
      <c r="A118" s="38">
        <v>7.1</v>
      </c>
      <c r="B118" s="17" t="s">
        <v>372</v>
      </c>
      <c r="C118" s="18" t="s">
        <v>97</v>
      </c>
      <c r="D118" s="19">
        <v>40.67822825647672</v>
      </c>
      <c r="E118" s="22"/>
      <c r="F118" s="23"/>
      <c r="G118" s="25"/>
      <c r="H118" s="25"/>
      <c r="I118" s="25"/>
      <c r="J118" s="25"/>
      <c r="K118" s="25"/>
      <c r="L118" s="25"/>
      <c r="M118" s="25"/>
      <c r="N118" s="25"/>
      <c r="O118" s="25"/>
      <c r="P118" s="25">
        <v>40.67822825647672</v>
      </c>
      <c r="Q118" s="25"/>
    </row>
    <row r="119" spans="1:17" ht="13.5" customHeight="1">
      <c r="A119" s="38">
        <v>7.11</v>
      </c>
      <c r="B119" s="17" t="s">
        <v>366</v>
      </c>
      <c r="C119" s="18" t="s">
        <v>97</v>
      </c>
      <c r="D119" s="19">
        <v>40</v>
      </c>
      <c r="E119" s="22"/>
      <c r="F119" s="23"/>
      <c r="G119" s="25"/>
      <c r="H119" s="25"/>
      <c r="I119" s="25"/>
      <c r="J119" s="25"/>
      <c r="K119" s="25"/>
      <c r="L119" s="25"/>
      <c r="M119" s="25"/>
      <c r="N119" s="25"/>
      <c r="O119" s="25"/>
      <c r="P119" s="25">
        <v>30.639308063515426</v>
      </c>
      <c r="Q119" s="25"/>
    </row>
    <row r="120" spans="1:17" ht="13.5" customHeight="1">
      <c r="A120" s="38">
        <v>7.12</v>
      </c>
      <c r="B120" s="17" t="s">
        <v>367</v>
      </c>
      <c r="C120" s="18" t="s">
        <v>97</v>
      </c>
      <c r="D120" s="19">
        <v>40</v>
      </c>
      <c r="E120" s="22"/>
      <c r="F120" s="23"/>
      <c r="G120" s="25"/>
      <c r="H120" s="25"/>
      <c r="I120" s="25"/>
      <c r="J120" s="25"/>
      <c r="K120" s="25"/>
      <c r="L120" s="25"/>
      <c r="M120" s="25"/>
      <c r="N120" s="25"/>
      <c r="O120" s="25"/>
      <c r="P120" s="25">
        <v>30.639308063515426</v>
      </c>
      <c r="Q120" s="25"/>
    </row>
    <row r="121" spans="1:17" ht="13.5" customHeight="1">
      <c r="A121" s="38">
        <v>7.13</v>
      </c>
      <c r="B121" s="17" t="s">
        <v>368</v>
      </c>
      <c r="C121" s="18" t="s">
        <v>97</v>
      </c>
      <c r="D121" s="19">
        <v>40</v>
      </c>
      <c r="E121" s="22"/>
      <c r="F121" s="23"/>
      <c r="G121" s="25"/>
      <c r="H121" s="25"/>
      <c r="I121" s="25"/>
      <c r="J121" s="25"/>
      <c r="K121" s="25"/>
      <c r="L121" s="25"/>
      <c r="M121" s="25"/>
      <c r="N121" s="25"/>
      <c r="O121" s="25"/>
      <c r="P121" s="25">
        <v>30.639308063515426</v>
      </c>
      <c r="Q121" s="25"/>
    </row>
    <row r="122" spans="1:17" ht="13.5" customHeight="1">
      <c r="A122" s="38">
        <v>7.14</v>
      </c>
      <c r="B122" s="17" t="s">
        <v>369</v>
      </c>
      <c r="C122" s="18" t="s">
        <v>97</v>
      </c>
      <c r="D122" s="19">
        <v>40</v>
      </c>
      <c r="E122" s="22"/>
      <c r="F122" s="23"/>
      <c r="G122" s="25"/>
      <c r="H122" s="25"/>
      <c r="I122" s="25"/>
      <c r="J122" s="25"/>
      <c r="K122" s="25"/>
      <c r="L122" s="25"/>
      <c r="M122" s="25"/>
      <c r="N122" s="25"/>
      <c r="O122" s="25"/>
      <c r="P122" s="25">
        <v>30.639308063515426</v>
      </c>
      <c r="Q122" s="25"/>
    </row>
    <row r="123" spans="1:17" ht="13.5" customHeight="1">
      <c r="A123" s="38">
        <v>7.15</v>
      </c>
      <c r="B123" s="17" t="s">
        <v>23</v>
      </c>
      <c r="C123" s="18" t="s">
        <v>97</v>
      </c>
      <c r="D123" s="19">
        <v>30.639308063515426</v>
      </c>
      <c r="E123" s="22"/>
      <c r="F123" s="23"/>
      <c r="G123" s="25"/>
      <c r="H123" s="25"/>
      <c r="I123" s="25"/>
      <c r="J123" s="25"/>
      <c r="K123" s="25"/>
      <c r="L123" s="25"/>
      <c r="M123" s="25"/>
      <c r="N123" s="25"/>
      <c r="O123" s="25"/>
      <c r="P123" s="25">
        <v>30.639308063515426</v>
      </c>
      <c r="Q123" s="25"/>
    </row>
    <row r="124" spans="1:17" ht="13.5" customHeight="1">
      <c r="A124" s="38">
        <v>7.16</v>
      </c>
      <c r="B124" s="17" t="s">
        <v>24</v>
      </c>
      <c r="C124" s="18" t="s">
        <v>97</v>
      </c>
      <c r="D124" s="19">
        <v>30.639308063515426</v>
      </c>
      <c r="E124" s="22"/>
      <c r="F124" s="23"/>
      <c r="G124" s="25"/>
      <c r="H124" s="25"/>
      <c r="I124" s="25"/>
      <c r="J124" s="25"/>
      <c r="K124" s="25"/>
      <c r="L124" s="29"/>
      <c r="M124" s="25"/>
      <c r="N124" s="25"/>
      <c r="O124" s="25"/>
      <c r="P124" s="25">
        <v>30.639308063515426</v>
      </c>
      <c r="Q124" s="25"/>
    </row>
    <row r="125" spans="1:17" ht="13.5" customHeight="1">
      <c r="A125" s="38">
        <v>7.17</v>
      </c>
      <c r="B125" s="17" t="s">
        <v>25</v>
      </c>
      <c r="C125" s="18" t="s">
        <v>97</v>
      </c>
      <c r="D125" s="19">
        <v>30.639308063515426</v>
      </c>
      <c r="E125" s="22"/>
      <c r="F125" s="23"/>
      <c r="G125" s="25"/>
      <c r="H125" s="25"/>
      <c r="I125" s="25"/>
      <c r="J125" s="25"/>
      <c r="K125" s="29"/>
      <c r="L125" s="29"/>
      <c r="M125" s="25"/>
      <c r="N125" s="25"/>
      <c r="O125" s="25"/>
      <c r="P125" s="25">
        <v>30.639308063515426</v>
      </c>
      <c r="Q125" s="25"/>
    </row>
    <row r="126" spans="1:17" ht="13.5" customHeight="1">
      <c r="A126" s="38">
        <v>7.18</v>
      </c>
      <c r="B126" s="17" t="s">
        <v>26</v>
      </c>
      <c r="C126" s="18" t="s">
        <v>92</v>
      </c>
      <c r="D126" s="19">
        <f>0.006165*10*10*6*D33</f>
        <v>141.10182038293385</v>
      </c>
      <c r="E126" s="22"/>
      <c r="F126" s="23"/>
      <c r="G126" s="25"/>
      <c r="H126" s="25"/>
      <c r="I126" s="25"/>
      <c r="J126" s="25"/>
      <c r="K126" s="25"/>
      <c r="L126" s="25"/>
      <c r="M126" s="25"/>
      <c r="N126" s="25"/>
      <c r="O126" s="25"/>
      <c r="P126" s="25">
        <v>141.10182038293385</v>
      </c>
      <c r="Q126" s="25"/>
    </row>
    <row r="127" spans="1:17" ht="13.5" customHeight="1">
      <c r="A127" s="38">
        <v>7.19</v>
      </c>
      <c r="B127" s="17" t="s">
        <v>27</v>
      </c>
      <c r="C127" s="18" t="s">
        <v>92</v>
      </c>
      <c r="D127" s="19">
        <f>0.006165*12*12*6*D33</f>
        <v>203.18662135142475</v>
      </c>
      <c r="E127" s="22"/>
      <c r="F127" s="23"/>
      <c r="G127" s="25"/>
      <c r="H127" s="25"/>
      <c r="I127" s="25"/>
      <c r="J127" s="25"/>
      <c r="K127" s="25"/>
      <c r="L127" s="25"/>
      <c r="M127" s="25"/>
      <c r="N127" s="25"/>
      <c r="O127" s="25"/>
      <c r="P127" s="25">
        <v>203.18662135142475</v>
      </c>
      <c r="Q127" s="25"/>
    </row>
    <row r="128" spans="1:17" ht="13.5" customHeight="1">
      <c r="A128" s="38">
        <v>7.2</v>
      </c>
      <c r="B128" s="17" t="s">
        <v>28</v>
      </c>
      <c r="C128" s="18" t="s">
        <v>92</v>
      </c>
      <c r="D128" s="19">
        <f>0.006165*16*16*6*D33</f>
        <v>361.2206601803107</v>
      </c>
      <c r="E128" s="22"/>
      <c r="F128" s="23"/>
      <c r="G128" s="25"/>
      <c r="H128" s="25"/>
      <c r="I128" s="25"/>
      <c r="J128" s="25"/>
      <c r="K128" s="25"/>
      <c r="L128" s="25"/>
      <c r="M128" s="25"/>
      <c r="N128" s="25"/>
      <c r="O128" s="25"/>
      <c r="P128" s="25">
        <v>361.2206601803107</v>
      </c>
      <c r="Q128" s="25"/>
    </row>
    <row r="129" spans="1:17" ht="13.5" customHeight="1">
      <c r="A129" s="38">
        <v>7.21</v>
      </c>
      <c r="B129" s="17" t="s">
        <v>470</v>
      </c>
      <c r="C129" s="18" t="s">
        <v>92</v>
      </c>
      <c r="D129" s="19">
        <v>141</v>
      </c>
      <c r="E129" s="22"/>
      <c r="F129" s="23"/>
      <c r="G129" s="25"/>
      <c r="H129" s="25"/>
      <c r="I129" s="25"/>
      <c r="J129" s="25"/>
      <c r="K129" s="25"/>
      <c r="L129" s="25"/>
      <c r="M129" s="25"/>
      <c r="N129" s="25"/>
      <c r="O129" s="25"/>
      <c r="P129" s="25">
        <v>141</v>
      </c>
      <c r="Q129" s="25"/>
    </row>
    <row r="130" spans="1:17" ht="13.5" customHeight="1">
      <c r="A130" s="38">
        <v>7.22</v>
      </c>
      <c r="B130" s="17" t="s">
        <v>471</v>
      </c>
      <c r="C130" s="18" t="s">
        <v>92</v>
      </c>
      <c r="D130" s="19">
        <v>218</v>
      </c>
      <c r="E130" s="22"/>
      <c r="F130" s="23"/>
      <c r="G130" s="25"/>
      <c r="H130" s="25"/>
      <c r="I130" s="25"/>
      <c r="J130" s="25"/>
      <c r="K130" s="29"/>
      <c r="L130" s="29"/>
      <c r="M130" s="25"/>
      <c r="N130" s="25"/>
      <c r="O130" s="25"/>
      <c r="P130" s="25">
        <v>218</v>
      </c>
      <c r="Q130" s="25"/>
    </row>
    <row r="131" spans="1:17" ht="13.5" customHeight="1">
      <c r="A131" s="38">
        <v>7.23</v>
      </c>
      <c r="B131" s="17" t="s">
        <v>472</v>
      </c>
      <c r="C131" s="18" t="s">
        <v>92</v>
      </c>
      <c r="D131" s="19">
        <v>620</v>
      </c>
      <c r="E131" s="22"/>
      <c r="F131" s="23"/>
      <c r="G131" s="25"/>
      <c r="H131" s="25"/>
      <c r="I131" s="25"/>
      <c r="J131" s="25"/>
      <c r="K131" s="25"/>
      <c r="L131" s="25"/>
      <c r="M131" s="25"/>
      <c r="N131" s="25"/>
      <c r="O131" s="25"/>
      <c r="P131" s="25">
        <v>620</v>
      </c>
      <c r="Q131" s="25"/>
    </row>
    <row r="132" spans="1:17" ht="13.5" customHeight="1">
      <c r="A132" s="38">
        <v>7.24</v>
      </c>
      <c r="B132" s="17" t="s">
        <v>370</v>
      </c>
      <c r="C132" s="18" t="s">
        <v>92</v>
      </c>
      <c r="D132" s="19">
        <v>10500</v>
      </c>
      <c r="E132" s="22"/>
      <c r="F132" s="23"/>
      <c r="G132" s="25"/>
      <c r="H132" s="25"/>
      <c r="I132" s="25"/>
      <c r="J132" s="25"/>
      <c r="K132" s="25"/>
      <c r="L132" s="25"/>
      <c r="M132" s="29"/>
      <c r="N132" s="25"/>
      <c r="O132" s="29">
        <f>D132/12</f>
        <v>875</v>
      </c>
      <c r="P132" s="25">
        <v>10500</v>
      </c>
      <c r="Q132" s="25" t="e">
        <f>#REF!/D132</f>
        <v>#REF!</v>
      </c>
    </row>
    <row r="133" spans="1:17" ht="13.5" customHeight="1">
      <c r="A133" s="38">
        <v>7.25</v>
      </c>
      <c r="B133" s="17" t="s">
        <v>29</v>
      </c>
      <c r="C133" s="18" t="s">
        <v>92</v>
      </c>
      <c r="D133" s="19">
        <v>9300</v>
      </c>
      <c r="E133" s="22"/>
      <c r="F133" s="23"/>
      <c r="G133" s="25"/>
      <c r="H133" s="25"/>
      <c r="I133" s="25"/>
      <c r="J133" s="25"/>
      <c r="K133" s="25"/>
      <c r="L133" s="25"/>
      <c r="M133" s="29"/>
      <c r="N133" s="25"/>
      <c r="O133" s="29">
        <f>D133/10</f>
        <v>930</v>
      </c>
      <c r="P133" s="25">
        <v>9300</v>
      </c>
      <c r="Q133" s="25"/>
    </row>
    <row r="134" spans="1:17" ht="13.5" customHeight="1">
      <c r="A134" s="38">
        <v>7.26</v>
      </c>
      <c r="B134" s="17" t="s">
        <v>30</v>
      </c>
      <c r="C134" s="18" t="s">
        <v>92</v>
      </c>
      <c r="D134" s="19">
        <v>8635</v>
      </c>
      <c r="E134" s="22"/>
      <c r="F134" s="23"/>
      <c r="G134" s="25"/>
      <c r="H134" s="25"/>
      <c r="I134" s="25"/>
      <c r="J134" s="25"/>
      <c r="K134" s="25"/>
      <c r="L134" s="25"/>
      <c r="M134" s="25"/>
      <c r="N134" s="25"/>
      <c r="O134" s="29">
        <f>D134/9</f>
        <v>959.4444444444445</v>
      </c>
      <c r="P134" s="25">
        <v>8635</v>
      </c>
      <c r="Q134" s="25"/>
    </row>
    <row r="135" spans="1:17" ht="13.5" customHeight="1">
      <c r="A135" s="38">
        <v>7.27</v>
      </c>
      <c r="B135" s="17" t="s">
        <v>31</v>
      </c>
      <c r="C135" s="18" t="s">
        <v>92</v>
      </c>
      <c r="D135" s="19">
        <v>5390</v>
      </c>
      <c r="E135" s="22"/>
      <c r="F135" s="23"/>
      <c r="G135" s="25"/>
      <c r="H135" s="25"/>
      <c r="I135" s="25"/>
      <c r="J135" s="25"/>
      <c r="K135" s="25"/>
      <c r="L135" s="25"/>
      <c r="M135" s="25"/>
      <c r="N135" s="25"/>
      <c r="O135" s="29">
        <f>D135/6</f>
        <v>898.3333333333334</v>
      </c>
      <c r="P135" s="25">
        <v>5390</v>
      </c>
      <c r="Q135" s="25"/>
    </row>
    <row r="136" spans="1:17" ht="13.5" customHeight="1">
      <c r="A136" s="38">
        <v>7.28</v>
      </c>
      <c r="B136" s="17" t="s">
        <v>32</v>
      </c>
      <c r="C136" s="18" t="s">
        <v>92</v>
      </c>
      <c r="D136" s="19">
        <v>2640</v>
      </c>
      <c r="E136" s="22"/>
      <c r="F136" s="23"/>
      <c r="G136" s="25"/>
      <c r="H136" s="25"/>
      <c r="I136" s="25"/>
      <c r="J136" s="25"/>
      <c r="K136" s="25"/>
      <c r="L136" s="25"/>
      <c r="M136" s="25"/>
      <c r="N136" s="25"/>
      <c r="O136" s="29">
        <f>SUM(O132:O135)</f>
        <v>3662.777777777778</v>
      </c>
      <c r="P136" s="29">
        <v>2640</v>
      </c>
      <c r="Q136" s="25"/>
    </row>
    <row r="137" spans="1:17" ht="13.5" customHeight="1">
      <c r="A137" s="38">
        <v>7.29</v>
      </c>
      <c r="B137" s="17" t="s">
        <v>33</v>
      </c>
      <c r="C137" s="18" t="s">
        <v>92</v>
      </c>
      <c r="D137" s="19">
        <v>1085</v>
      </c>
      <c r="E137" s="22"/>
      <c r="F137" s="23"/>
      <c r="G137" s="25"/>
      <c r="H137" s="25"/>
      <c r="I137" s="25"/>
      <c r="J137" s="25"/>
      <c r="K137" s="25"/>
      <c r="L137" s="25"/>
      <c r="M137" s="25"/>
      <c r="N137" s="25"/>
      <c r="O137" s="25"/>
      <c r="P137" s="29">
        <v>1085</v>
      </c>
      <c r="Q137" s="25"/>
    </row>
    <row r="138" spans="1:17" ht="13.5" customHeight="1">
      <c r="A138" s="38">
        <v>7.3</v>
      </c>
      <c r="B138" s="17" t="s">
        <v>34</v>
      </c>
      <c r="C138" s="18" t="s">
        <v>92</v>
      </c>
      <c r="D138" s="19">
        <v>60</v>
      </c>
      <c r="E138" s="22"/>
      <c r="F138" s="23"/>
      <c r="G138" s="25"/>
      <c r="H138" s="25"/>
      <c r="I138" s="25"/>
      <c r="J138" s="25"/>
      <c r="K138" s="25"/>
      <c r="L138" s="25"/>
      <c r="M138" s="25"/>
      <c r="N138" s="25"/>
      <c r="O138" s="25"/>
      <c r="P138" s="25">
        <v>60</v>
      </c>
      <c r="Q138" s="25"/>
    </row>
    <row r="139" spans="1:17" ht="13.5" customHeight="1">
      <c r="A139" s="38">
        <v>7.31</v>
      </c>
      <c r="B139" s="17" t="s">
        <v>35</v>
      </c>
      <c r="C139" s="18" t="s">
        <v>92</v>
      </c>
      <c r="D139" s="19">
        <v>80</v>
      </c>
      <c r="E139" s="22"/>
      <c r="F139" s="23"/>
      <c r="G139" s="25"/>
      <c r="H139" s="25"/>
      <c r="I139" s="25"/>
      <c r="J139" s="25"/>
      <c r="K139" s="25"/>
      <c r="L139" s="25"/>
      <c r="M139" s="25"/>
      <c r="N139" s="25"/>
      <c r="O139" s="25"/>
      <c r="P139" s="25">
        <v>80</v>
      </c>
      <c r="Q139" s="25"/>
    </row>
    <row r="140" spans="1:17" s="36" customFormat="1" ht="13.5" customHeight="1">
      <c r="A140" s="38">
        <v>7.32</v>
      </c>
      <c r="B140" s="17" t="s">
        <v>36</v>
      </c>
      <c r="C140" s="18" t="s">
        <v>92</v>
      </c>
      <c r="D140" s="19">
        <v>65</v>
      </c>
      <c r="E140" s="33"/>
      <c r="F140" s="34"/>
      <c r="G140" s="35"/>
      <c r="H140" s="35"/>
      <c r="I140" s="35"/>
      <c r="J140" s="35"/>
      <c r="K140" s="35"/>
      <c r="L140" s="35"/>
      <c r="M140" s="35"/>
      <c r="N140" s="35"/>
      <c r="O140" s="35"/>
      <c r="P140" s="35">
        <v>65</v>
      </c>
      <c r="Q140" s="35"/>
    </row>
    <row r="141" spans="1:17" s="36" customFormat="1" ht="13.5" customHeight="1">
      <c r="A141" s="38">
        <v>7.33</v>
      </c>
      <c r="B141" s="17" t="s">
        <v>37</v>
      </c>
      <c r="C141" s="18" t="s">
        <v>92</v>
      </c>
      <c r="D141" s="19">
        <v>45</v>
      </c>
      <c r="E141" s="33"/>
      <c r="F141" s="34"/>
      <c r="G141" s="35"/>
      <c r="H141" s="35"/>
      <c r="I141" s="35"/>
      <c r="J141" s="35"/>
      <c r="K141" s="35"/>
      <c r="L141" s="35"/>
      <c r="M141" s="35"/>
      <c r="N141" s="35"/>
      <c r="O141" s="35"/>
      <c r="P141" s="35">
        <v>45</v>
      </c>
      <c r="Q141" s="35"/>
    </row>
    <row r="142" spans="1:17" s="36" customFormat="1" ht="13.5" customHeight="1">
      <c r="A142" s="38">
        <v>7.34</v>
      </c>
      <c r="B142" s="17" t="s">
        <v>64</v>
      </c>
      <c r="C142" s="18" t="s">
        <v>92</v>
      </c>
      <c r="D142" s="19">
        <v>27</v>
      </c>
      <c r="E142" s="33"/>
      <c r="F142" s="34"/>
      <c r="G142" s="35"/>
      <c r="H142" s="35"/>
      <c r="I142" s="35"/>
      <c r="J142" s="35"/>
      <c r="K142" s="35"/>
      <c r="L142" s="35"/>
      <c r="M142" s="35"/>
      <c r="N142" s="35"/>
      <c r="O142" s="35"/>
      <c r="P142" s="35">
        <v>27</v>
      </c>
      <c r="Q142" s="35"/>
    </row>
    <row r="143" spans="1:17" s="36" customFormat="1" ht="13.5" customHeight="1">
      <c r="A143" s="38">
        <v>7.35</v>
      </c>
      <c r="B143" s="17" t="s">
        <v>38</v>
      </c>
      <c r="C143" s="18" t="s">
        <v>92</v>
      </c>
      <c r="D143" s="19">
        <v>12</v>
      </c>
      <c r="E143" s="33"/>
      <c r="F143" s="34"/>
      <c r="G143" s="35"/>
      <c r="H143" s="35"/>
      <c r="I143" s="35"/>
      <c r="J143" s="35"/>
      <c r="K143" s="35"/>
      <c r="L143" s="35"/>
      <c r="M143" s="35"/>
      <c r="N143" s="35"/>
      <c r="O143" s="35"/>
      <c r="P143" s="35">
        <v>12</v>
      </c>
      <c r="Q143" s="35"/>
    </row>
    <row r="144" spans="1:17" ht="13.5" customHeight="1">
      <c r="A144" s="38">
        <v>7.36</v>
      </c>
      <c r="B144" s="17" t="s">
        <v>416</v>
      </c>
      <c r="C144" s="18" t="s">
        <v>92</v>
      </c>
      <c r="D144" s="19">
        <v>2262</v>
      </c>
      <c r="E144" s="22"/>
      <c r="F144" s="23"/>
      <c r="G144" s="25"/>
      <c r="H144" s="25"/>
      <c r="I144" s="25"/>
      <c r="J144" s="25"/>
      <c r="K144" s="25"/>
      <c r="L144" s="25"/>
      <c r="M144" s="25"/>
      <c r="N144" s="25"/>
      <c r="O144" s="25"/>
      <c r="P144" s="25">
        <v>2262</v>
      </c>
      <c r="Q144" s="25"/>
    </row>
    <row r="145" spans="1:17" ht="13.5" customHeight="1">
      <c r="A145" s="38">
        <v>7.37</v>
      </c>
      <c r="B145" s="17" t="s">
        <v>417</v>
      </c>
      <c r="C145" s="18" t="s">
        <v>92</v>
      </c>
      <c r="D145" s="19">
        <v>1658</v>
      </c>
      <c r="E145" s="22"/>
      <c r="F145" s="23"/>
      <c r="G145" s="25"/>
      <c r="H145" s="25"/>
      <c r="I145" s="25"/>
      <c r="J145" s="25"/>
      <c r="K145" s="25"/>
      <c r="L145" s="25"/>
      <c r="M145" s="25"/>
      <c r="N145" s="25"/>
      <c r="O145" s="25"/>
      <c r="P145" s="25">
        <v>1658</v>
      </c>
      <c r="Q145" s="25"/>
    </row>
    <row r="146" spans="1:17" ht="13.5" customHeight="1">
      <c r="A146" s="38">
        <v>7.38</v>
      </c>
      <c r="B146" s="17" t="s">
        <v>418</v>
      </c>
      <c r="C146" s="18" t="s">
        <v>92</v>
      </c>
      <c r="D146" s="19">
        <v>880</v>
      </c>
      <c r="E146" s="22"/>
      <c r="F146" s="23"/>
      <c r="G146" s="25"/>
      <c r="H146" s="25"/>
      <c r="I146" s="25"/>
      <c r="J146" s="25"/>
      <c r="K146" s="25"/>
      <c r="L146" s="25"/>
      <c r="M146" s="25"/>
      <c r="N146" s="25"/>
      <c r="O146" s="25"/>
      <c r="P146" s="25">
        <v>880</v>
      </c>
      <c r="Q146" s="25"/>
    </row>
    <row r="147" spans="1:17" ht="13.5" customHeight="1">
      <c r="A147" s="38">
        <v>7.39</v>
      </c>
      <c r="B147" s="17" t="s">
        <v>419</v>
      </c>
      <c r="C147" s="18" t="s">
        <v>92</v>
      </c>
      <c r="D147" s="19">
        <v>632</v>
      </c>
      <c r="E147" s="22"/>
      <c r="F147" s="23"/>
      <c r="G147" s="25"/>
      <c r="H147" s="25"/>
      <c r="I147" s="25"/>
      <c r="J147" s="25"/>
      <c r="K147" s="25"/>
      <c r="L147" s="25"/>
      <c r="M147" s="25"/>
      <c r="N147" s="25"/>
      <c r="O147" s="25"/>
      <c r="P147" s="25">
        <v>632</v>
      </c>
      <c r="Q147" s="25"/>
    </row>
    <row r="148" spans="1:17" ht="13.5" customHeight="1">
      <c r="A148" s="38">
        <v>7.4</v>
      </c>
      <c r="B148" s="17" t="s">
        <v>420</v>
      </c>
      <c r="C148" s="18" t="s">
        <v>92</v>
      </c>
      <c r="D148" s="19">
        <v>537</v>
      </c>
      <c r="E148" s="22"/>
      <c r="F148" s="23"/>
      <c r="G148" s="25"/>
      <c r="H148" s="25"/>
      <c r="I148" s="25"/>
      <c r="J148" s="25"/>
      <c r="K148" s="25"/>
      <c r="L148" s="25"/>
      <c r="M148" s="25"/>
      <c r="N148" s="25"/>
      <c r="O148" s="25"/>
      <c r="P148" s="25">
        <v>537</v>
      </c>
      <c r="Q148" s="25"/>
    </row>
    <row r="149" spans="1:17" ht="13.5" customHeight="1">
      <c r="A149" s="38">
        <v>7.41</v>
      </c>
      <c r="B149" s="17" t="s">
        <v>421</v>
      </c>
      <c r="C149" s="18" t="s">
        <v>92</v>
      </c>
      <c r="D149" s="19">
        <v>691</v>
      </c>
      <c r="E149" s="22"/>
      <c r="F149" s="23"/>
      <c r="G149" s="25"/>
      <c r="H149" s="25"/>
      <c r="I149" s="25"/>
      <c r="J149" s="25"/>
      <c r="K149" s="25"/>
      <c r="L149" s="25"/>
      <c r="M149" s="25"/>
      <c r="N149" s="25"/>
      <c r="O149" s="25"/>
      <c r="P149" s="25">
        <v>691</v>
      </c>
      <c r="Q149" s="25"/>
    </row>
    <row r="150" spans="1:17" ht="13.5" customHeight="1">
      <c r="A150" s="38">
        <v>7.42</v>
      </c>
      <c r="B150" s="17" t="s">
        <v>422</v>
      </c>
      <c r="C150" s="18" t="s">
        <v>92</v>
      </c>
      <c r="D150" s="19">
        <v>499</v>
      </c>
      <c r="E150" s="22"/>
      <c r="F150" s="23"/>
      <c r="G150" s="25"/>
      <c r="H150" s="25"/>
      <c r="I150" s="25"/>
      <c r="J150" s="25"/>
      <c r="K150" s="25"/>
      <c r="L150" s="25"/>
      <c r="M150" s="25"/>
      <c r="N150" s="25"/>
      <c r="O150" s="25"/>
      <c r="P150" s="25">
        <v>499</v>
      </c>
      <c r="Q150" s="25"/>
    </row>
    <row r="151" spans="1:17" ht="13.5" customHeight="1">
      <c r="A151" s="38">
        <v>7.43</v>
      </c>
      <c r="B151" s="17" t="s">
        <v>423</v>
      </c>
      <c r="C151" s="18" t="s">
        <v>92</v>
      </c>
      <c r="D151" s="19">
        <v>435</v>
      </c>
      <c r="E151" s="22"/>
      <c r="F151" s="23"/>
      <c r="G151" s="25"/>
      <c r="H151" s="25"/>
      <c r="I151" s="25"/>
      <c r="J151" s="25"/>
      <c r="K151" s="25"/>
      <c r="L151" s="25"/>
      <c r="M151" s="25"/>
      <c r="N151" s="25"/>
      <c r="O151" s="25"/>
      <c r="P151" s="25">
        <v>435</v>
      </c>
      <c r="Q151" s="25"/>
    </row>
    <row r="152" spans="1:17" ht="13.5" customHeight="1">
      <c r="A152" s="38">
        <v>7.44</v>
      </c>
      <c r="B152" s="17" t="s">
        <v>373</v>
      </c>
      <c r="C152" s="18" t="s">
        <v>92</v>
      </c>
      <c r="D152" s="19">
        <v>933</v>
      </c>
      <c r="E152" s="20">
        <v>12</v>
      </c>
      <c r="F152" s="20">
        <f>1.03*H152</f>
        <v>0</v>
      </c>
      <c r="G152" s="26">
        <v>11</v>
      </c>
      <c r="H152" s="19"/>
      <c r="I152" s="22"/>
      <c r="J152" s="23"/>
      <c r="K152" s="25"/>
      <c r="L152" s="25"/>
      <c r="M152" s="25"/>
      <c r="N152" s="25"/>
      <c r="O152" s="25"/>
      <c r="P152" s="25">
        <v>933</v>
      </c>
      <c r="Q152" s="25"/>
    </row>
    <row r="153" spans="1:17" ht="13.5" customHeight="1">
      <c r="A153" s="38">
        <v>7.45</v>
      </c>
      <c r="B153" s="17" t="s">
        <v>354</v>
      </c>
      <c r="C153" s="18" t="s">
        <v>92</v>
      </c>
      <c r="D153" s="19">
        <v>1391.6</v>
      </c>
      <c r="E153" s="20">
        <v>12</v>
      </c>
      <c r="F153" s="20">
        <f>1.03*H153</f>
        <v>0</v>
      </c>
      <c r="G153" s="26">
        <v>11</v>
      </c>
      <c r="H153" s="19"/>
      <c r="I153" s="22"/>
      <c r="J153" s="23"/>
      <c r="K153" s="25"/>
      <c r="L153" s="25"/>
      <c r="M153" s="25"/>
      <c r="N153" s="25"/>
      <c r="O153" s="25"/>
      <c r="P153" s="25">
        <v>1391.6</v>
      </c>
      <c r="Q153" s="25"/>
    </row>
    <row r="154" spans="1:17" ht="13.5" customHeight="1">
      <c r="A154" s="38">
        <v>7.46</v>
      </c>
      <c r="B154" s="17" t="s">
        <v>91</v>
      </c>
      <c r="C154" s="18" t="s">
        <v>97</v>
      </c>
      <c r="D154" s="19">
        <v>67</v>
      </c>
      <c r="E154" s="22"/>
      <c r="F154" s="23"/>
      <c r="G154" s="25"/>
      <c r="H154" s="25"/>
      <c r="I154" s="25"/>
      <c r="J154" s="25"/>
      <c r="K154" s="25"/>
      <c r="L154" s="25"/>
      <c r="M154" s="25"/>
      <c r="N154" s="25"/>
      <c r="O154" s="25"/>
      <c r="P154" s="25">
        <v>67</v>
      </c>
      <c r="Q154" s="25"/>
    </row>
    <row r="155" spans="1:17" ht="13.5" customHeight="1">
      <c r="A155" s="37">
        <v>8</v>
      </c>
      <c r="B155" s="28" t="s">
        <v>178</v>
      </c>
      <c r="C155" s="18"/>
      <c r="D155" s="19">
        <v>0</v>
      </c>
      <c r="E155" s="20"/>
      <c r="F155" s="20"/>
      <c r="G155" s="26"/>
      <c r="H155" s="19"/>
      <c r="I155" s="22"/>
      <c r="J155" s="23"/>
      <c r="K155" s="25"/>
      <c r="L155" s="25"/>
      <c r="M155" s="25"/>
      <c r="N155" s="25"/>
      <c r="O155" s="25"/>
      <c r="P155" s="25">
        <v>0</v>
      </c>
      <c r="Q155" s="25"/>
    </row>
    <row r="156" spans="1:17" ht="13.5" customHeight="1">
      <c r="A156" s="38">
        <v>8.01</v>
      </c>
      <c r="B156" s="17" t="s">
        <v>39</v>
      </c>
      <c r="C156" s="18" t="s">
        <v>101</v>
      </c>
      <c r="D156" s="19">
        <v>0</v>
      </c>
      <c r="E156" s="22"/>
      <c r="F156" s="23"/>
      <c r="G156" s="25"/>
      <c r="H156" s="25"/>
      <c r="I156" s="25"/>
      <c r="J156" s="25"/>
      <c r="K156" s="25"/>
      <c r="L156" s="25"/>
      <c r="M156" s="25"/>
      <c r="N156" s="25"/>
      <c r="O156" s="25"/>
      <c r="P156" s="25">
        <v>0</v>
      </c>
      <c r="Q156" s="25"/>
    </row>
    <row r="157" spans="1:17" ht="13.5" customHeight="1">
      <c r="A157" s="38">
        <v>8.02</v>
      </c>
      <c r="B157" s="17" t="s">
        <v>116</v>
      </c>
      <c r="C157" s="18" t="s">
        <v>92</v>
      </c>
      <c r="D157" s="19">
        <v>0</v>
      </c>
      <c r="E157" s="22"/>
      <c r="F157" s="23"/>
      <c r="G157" s="25"/>
      <c r="H157" s="25"/>
      <c r="I157" s="25"/>
      <c r="J157" s="25"/>
      <c r="K157" s="25"/>
      <c r="L157" s="25"/>
      <c r="M157" s="25"/>
      <c r="N157" s="25"/>
      <c r="O157" s="25"/>
      <c r="P157" s="25">
        <v>0</v>
      </c>
      <c r="Q157" s="25"/>
    </row>
    <row r="158" spans="1:17" ht="13.5" customHeight="1">
      <c r="A158" s="38">
        <v>8.03</v>
      </c>
      <c r="B158" s="17" t="s">
        <v>113</v>
      </c>
      <c r="C158" s="18" t="s">
        <v>92</v>
      </c>
      <c r="D158" s="19">
        <v>0</v>
      </c>
      <c r="E158" s="22"/>
      <c r="F158" s="23"/>
      <c r="G158" s="25"/>
      <c r="H158" s="25"/>
      <c r="I158" s="25"/>
      <c r="J158" s="25"/>
      <c r="K158" s="25"/>
      <c r="L158" s="25"/>
      <c r="M158" s="25"/>
      <c r="N158" s="25"/>
      <c r="O158" s="25"/>
      <c r="P158" s="25">
        <v>0</v>
      </c>
      <c r="Q158" s="25"/>
    </row>
    <row r="159" spans="1:17" ht="13.5" customHeight="1">
      <c r="A159" s="38">
        <v>8.04</v>
      </c>
      <c r="B159" s="17" t="s">
        <v>114</v>
      </c>
      <c r="C159" s="18" t="s">
        <v>92</v>
      </c>
      <c r="D159" s="19">
        <v>0</v>
      </c>
      <c r="E159" s="22"/>
      <c r="F159" s="23"/>
      <c r="G159" s="25"/>
      <c r="H159" s="25"/>
      <c r="I159" s="25"/>
      <c r="J159" s="25"/>
      <c r="K159" s="25"/>
      <c r="L159" s="25"/>
      <c r="M159" s="25"/>
      <c r="N159" s="25"/>
      <c r="O159" s="25"/>
      <c r="P159" s="25">
        <v>0</v>
      </c>
      <c r="Q159" s="25"/>
    </row>
    <row r="160" spans="1:17" ht="13.5" customHeight="1">
      <c r="A160" s="38">
        <v>8.05</v>
      </c>
      <c r="B160" s="17" t="s">
        <v>115</v>
      </c>
      <c r="C160" s="18" t="s">
        <v>92</v>
      </c>
      <c r="D160" s="19">
        <v>0</v>
      </c>
      <c r="E160" s="22"/>
      <c r="F160" s="23"/>
      <c r="G160" s="25"/>
      <c r="H160" s="25"/>
      <c r="I160" s="25"/>
      <c r="J160" s="25"/>
      <c r="K160" s="25"/>
      <c r="L160" s="25"/>
      <c r="M160" s="25"/>
      <c r="N160" s="25"/>
      <c r="O160" s="25"/>
      <c r="P160" s="25">
        <v>0</v>
      </c>
      <c r="Q160" s="25"/>
    </row>
    <row r="161" spans="1:17" ht="13.5" customHeight="1">
      <c r="A161" s="38">
        <v>8.06</v>
      </c>
      <c r="B161" s="17" t="s">
        <v>473</v>
      </c>
      <c r="C161" s="18" t="s">
        <v>92</v>
      </c>
      <c r="D161" s="19">
        <v>383.0857142857143</v>
      </c>
      <c r="E161" s="22"/>
      <c r="F161" s="23"/>
      <c r="G161" s="25"/>
      <c r="H161" s="29"/>
      <c r="I161" s="25"/>
      <c r="J161" s="25"/>
      <c r="K161" s="25"/>
      <c r="L161" s="25"/>
      <c r="M161" s="25"/>
      <c r="N161" s="25"/>
      <c r="O161" s="25"/>
      <c r="P161" s="25">
        <v>383.0857142857143</v>
      </c>
      <c r="Q161" s="25"/>
    </row>
    <row r="162" spans="1:17" ht="13.5" customHeight="1">
      <c r="A162" s="38">
        <v>8.07</v>
      </c>
      <c r="B162" s="17" t="s">
        <v>474</v>
      </c>
      <c r="C162" s="18" t="s">
        <v>92</v>
      </c>
      <c r="D162" s="19">
        <v>410.85</v>
      </c>
      <c r="E162" s="22"/>
      <c r="F162" s="23"/>
      <c r="G162" s="25"/>
      <c r="H162" s="29"/>
      <c r="I162" s="25"/>
      <c r="J162" s="25"/>
      <c r="K162" s="25"/>
      <c r="L162" s="25"/>
      <c r="M162" s="25"/>
      <c r="N162" s="25"/>
      <c r="O162" s="25"/>
      <c r="P162" s="25">
        <v>410.85</v>
      </c>
      <c r="Q162" s="25"/>
    </row>
    <row r="163" spans="1:17" ht="13.5" customHeight="1">
      <c r="A163" s="38">
        <v>8.08</v>
      </c>
      <c r="B163" s="17" t="s">
        <v>475</v>
      </c>
      <c r="C163" s="18" t="s">
        <v>92</v>
      </c>
      <c r="D163" s="19">
        <v>456.5</v>
      </c>
      <c r="E163" s="22"/>
      <c r="F163" s="23"/>
      <c r="G163" s="25"/>
      <c r="H163" s="25"/>
      <c r="I163" s="25"/>
      <c r="J163" s="25"/>
      <c r="K163" s="25"/>
      <c r="L163" s="25"/>
      <c r="M163" s="25"/>
      <c r="N163" s="25"/>
      <c r="O163" s="25"/>
      <c r="P163" s="25">
        <v>456.5</v>
      </c>
      <c r="Q163" s="25"/>
    </row>
    <row r="164" spans="1:17" ht="13.5" customHeight="1">
      <c r="A164" s="38">
        <v>8.09</v>
      </c>
      <c r="B164" s="17" t="s">
        <v>476</v>
      </c>
      <c r="C164" s="18" t="s">
        <v>92</v>
      </c>
      <c r="D164" s="19">
        <v>547.8</v>
      </c>
      <c r="E164" s="22"/>
      <c r="F164" s="23"/>
      <c r="G164" s="25"/>
      <c r="H164" s="25"/>
      <c r="I164" s="25"/>
      <c r="J164" s="25"/>
      <c r="K164" s="25"/>
      <c r="L164" s="25"/>
      <c r="M164" s="25"/>
      <c r="N164" s="25"/>
      <c r="O164" s="25"/>
      <c r="P164" s="25">
        <v>547.8</v>
      </c>
      <c r="Q164" s="25"/>
    </row>
    <row r="165" spans="1:17" ht="13.5" customHeight="1">
      <c r="A165" s="38">
        <v>8.1</v>
      </c>
      <c r="B165" s="17" t="s">
        <v>477</v>
      </c>
      <c r="C165" s="18" t="s">
        <v>92</v>
      </c>
      <c r="D165" s="19">
        <v>400</v>
      </c>
      <c r="E165" s="22"/>
      <c r="F165" s="23"/>
      <c r="G165" s="25"/>
      <c r="H165" s="25"/>
      <c r="I165" s="25"/>
      <c r="J165" s="25"/>
      <c r="K165" s="25"/>
      <c r="L165" s="25"/>
      <c r="M165" s="25"/>
      <c r="N165" s="25"/>
      <c r="O165" s="25"/>
      <c r="P165" s="25">
        <v>400</v>
      </c>
      <c r="Q165" s="25"/>
    </row>
    <row r="166" spans="1:17" ht="13.5" customHeight="1">
      <c r="A166" s="38">
        <v>8.11</v>
      </c>
      <c r="B166" s="17" t="s">
        <v>478</v>
      </c>
      <c r="C166" s="18" t="s">
        <v>92</v>
      </c>
      <c r="D166" s="19">
        <v>318.14285714285717</v>
      </c>
      <c r="E166" s="22"/>
      <c r="F166" s="23"/>
      <c r="G166" s="25"/>
      <c r="H166" s="25"/>
      <c r="I166" s="25"/>
      <c r="J166" s="25"/>
      <c r="K166" s="25"/>
      <c r="L166" s="25"/>
      <c r="M166" s="25"/>
      <c r="N166" s="25"/>
      <c r="O166" s="25"/>
      <c r="P166" s="25">
        <v>318.14285714285717</v>
      </c>
      <c r="Q166" s="25"/>
    </row>
    <row r="167" spans="1:17" ht="13.5" customHeight="1">
      <c r="A167" s="38">
        <v>8.12</v>
      </c>
      <c r="B167" s="17" t="s">
        <v>479</v>
      </c>
      <c r="C167" s="18" t="s">
        <v>92</v>
      </c>
      <c r="D167" s="19">
        <v>300</v>
      </c>
      <c r="E167" s="22"/>
      <c r="F167" s="23"/>
      <c r="G167" s="25"/>
      <c r="H167" s="25"/>
      <c r="I167" s="25"/>
      <c r="J167" s="25"/>
      <c r="K167" s="25"/>
      <c r="L167" s="25"/>
      <c r="M167" s="25"/>
      <c r="N167" s="25"/>
      <c r="O167" s="25"/>
      <c r="P167" s="25">
        <v>300</v>
      </c>
      <c r="Q167" s="25"/>
    </row>
    <row r="168" spans="1:17" ht="13.5" customHeight="1">
      <c r="A168" s="38">
        <v>8.13</v>
      </c>
      <c r="B168" s="17" t="s">
        <v>480</v>
      </c>
      <c r="C168" s="18" t="s">
        <v>92</v>
      </c>
      <c r="D168" s="19">
        <v>405.7142857142857</v>
      </c>
      <c r="E168" s="22"/>
      <c r="F168" s="23"/>
      <c r="G168" s="25"/>
      <c r="H168" s="25"/>
      <c r="I168" s="25"/>
      <c r="J168" s="25"/>
      <c r="K168" s="25"/>
      <c r="L168" s="25"/>
      <c r="M168" s="25"/>
      <c r="N168" s="25"/>
      <c r="O168" s="25"/>
      <c r="P168" s="25">
        <v>405.7142857142857</v>
      </c>
      <c r="Q168" s="25"/>
    </row>
    <row r="169" spans="1:17" ht="13.5" customHeight="1">
      <c r="A169" s="38">
        <v>8.14</v>
      </c>
      <c r="B169" s="17" t="s">
        <v>481</v>
      </c>
      <c r="C169" s="18" t="s">
        <v>92</v>
      </c>
      <c r="D169" s="19">
        <v>375.7142857142857</v>
      </c>
      <c r="E169" s="22"/>
      <c r="F169" s="23"/>
      <c r="G169" s="25"/>
      <c r="H169" s="25"/>
      <c r="I169" s="25"/>
      <c r="J169" s="25"/>
      <c r="K169" s="25"/>
      <c r="L169" s="25"/>
      <c r="M169" s="25"/>
      <c r="N169" s="25"/>
      <c r="O169" s="25"/>
      <c r="P169" s="25">
        <v>375.7142857142857</v>
      </c>
      <c r="Q169" s="25"/>
    </row>
    <row r="170" spans="1:17" ht="13.5" customHeight="1">
      <c r="A170" s="38">
        <v>8.15</v>
      </c>
      <c r="B170" s="17" t="s">
        <v>482</v>
      </c>
      <c r="C170" s="18" t="s">
        <v>93</v>
      </c>
      <c r="D170" s="19">
        <f aca="true" t="shared" si="6" ref="D170:D180">O170/0.4*0.4</f>
        <v>360</v>
      </c>
      <c r="E170" s="22"/>
      <c r="F170" s="23"/>
      <c r="G170" s="25"/>
      <c r="H170" s="25"/>
      <c r="I170" s="25"/>
      <c r="J170" s="25"/>
      <c r="K170" s="25"/>
      <c r="L170" s="25"/>
      <c r="M170" s="25"/>
      <c r="N170" s="25"/>
      <c r="O170" s="19">
        <v>360</v>
      </c>
      <c r="P170" s="19">
        <v>450</v>
      </c>
      <c r="Q170" s="25">
        <f>P170/O170</f>
        <v>1.25</v>
      </c>
    </row>
    <row r="171" spans="1:17" ht="13.5" customHeight="1">
      <c r="A171" s="38">
        <v>8.16</v>
      </c>
      <c r="B171" s="17" t="s">
        <v>483</v>
      </c>
      <c r="C171" s="18" t="s">
        <v>93</v>
      </c>
      <c r="D171" s="19">
        <f t="shared" si="6"/>
        <v>360</v>
      </c>
      <c r="E171" s="22"/>
      <c r="F171" s="23"/>
      <c r="G171" s="25"/>
      <c r="H171" s="25"/>
      <c r="I171" s="25"/>
      <c r="J171" s="25"/>
      <c r="K171" s="25"/>
      <c r="L171" s="25"/>
      <c r="M171" s="25"/>
      <c r="N171" s="25"/>
      <c r="O171" s="19">
        <v>360</v>
      </c>
      <c r="P171" s="19">
        <v>450</v>
      </c>
      <c r="Q171" s="25"/>
    </row>
    <row r="172" spans="1:17" ht="13.5" customHeight="1">
      <c r="A172" s="38">
        <v>8.17</v>
      </c>
      <c r="B172" s="17" t="s">
        <v>484</v>
      </c>
      <c r="C172" s="18" t="s">
        <v>92</v>
      </c>
      <c r="D172" s="19">
        <f t="shared" si="6"/>
        <v>468</v>
      </c>
      <c r="E172" s="22"/>
      <c r="F172" s="23"/>
      <c r="G172" s="25"/>
      <c r="H172" s="25"/>
      <c r="I172" s="25"/>
      <c r="J172" s="25"/>
      <c r="K172" s="25"/>
      <c r="L172" s="25"/>
      <c r="M172" s="25"/>
      <c r="N172" s="25"/>
      <c r="O172" s="19">
        <v>468</v>
      </c>
      <c r="P172" s="19">
        <v>702</v>
      </c>
      <c r="Q172" s="25"/>
    </row>
    <row r="173" spans="1:17" ht="13.5" customHeight="1">
      <c r="A173" s="38">
        <v>8.18</v>
      </c>
      <c r="B173" s="17" t="s">
        <v>485</v>
      </c>
      <c r="C173" s="18" t="s">
        <v>92</v>
      </c>
      <c r="D173" s="19">
        <f t="shared" si="6"/>
        <v>605</v>
      </c>
      <c r="E173" s="22"/>
      <c r="F173" s="23"/>
      <c r="G173" s="25"/>
      <c r="H173" s="25"/>
      <c r="I173" s="25"/>
      <c r="J173" s="25"/>
      <c r="K173" s="25"/>
      <c r="L173" s="25"/>
      <c r="M173" s="25"/>
      <c r="N173" s="25"/>
      <c r="O173" s="19">
        <v>605</v>
      </c>
      <c r="P173" s="19">
        <v>907.5</v>
      </c>
      <c r="Q173" s="25"/>
    </row>
    <row r="174" spans="1:17" ht="13.5" customHeight="1">
      <c r="A174" s="38">
        <v>8.19</v>
      </c>
      <c r="B174" s="17" t="s">
        <v>486</v>
      </c>
      <c r="C174" s="18" t="s">
        <v>92</v>
      </c>
      <c r="D174" s="19">
        <f t="shared" si="6"/>
        <v>468</v>
      </c>
      <c r="E174" s="22"/>
      <c r="F174" s="23"/>
      <c r="G174" s="25"/>
      <c r="H174" s="25"/>
      <c r="I174" s="25"/>
      <c r="J174" s="25"/>
      <c r="K174" s="25"/>
      <c r="L174" s="25"/>
      <c r="M174" s="25"/>
      <c r="N174" s="25"/>
      <c r="O174" s="19">
        <v>468</v>
      </c>
      <c r="P174" s="19">
        <v>702</v>
      </c>
      <c r="Q174" s="25"/>
    </row>
    <row r="175" spans="1:17" ht="13.5" customHeight="1">
      <c r="A175" s="38">
        <v>8.2</v>
      </c>
      <c r="B175" s="17" t="s">
        <v>487</v>
      </c>
      <c r="C175" s="18" t="s">
        <v>92</v>
      </c>
      <c r="D175" s="19">
        <f t="shared" si="6"/>
        <v>605</v>
      </c>
      <c r="E175" s="22"/>
      <c r="F175" s="23"/>
      <c r="G175" s="25"/>
      <c r="H175" s="25"/>
      <c r="I175" s="25"/>
      <c r="J175" s="25"/>
      <c r="K175" s="25"/>
      <c r="L175" s="25"/>
      <c r="M175" s="25"/>
      <c r="N175" s="25"/>
      <c r="O175" s="19">
        <v>605</v>
      </c>
      <c r="P175" s="19">
        <v>907.5</v>
      </c>
      <c r="Q175" s="25"/>
    </row>
    <row r="176" spans="1:17" ht="13.5" customHeight="1">
      <c r="A176" s="38">
        <v>8.21</v>
      </c>
      <c r="B176" s="17" t="s">
        <v>488</v>
      </c>
      <c r="C176" s="18" t="s">
        <v>92</v>
      </c>
      <c r="D176" s="19">
        <f t="shared" si="6"/>
        <v>600</v>
      </c>
      <c r="E176" s="22"/>
      <c r="F176" s="23"/>
      <c r="G176" s="25"/>
      <c r="H176" s="25"/>
      <c r="I176" s="25"/>
      <c r="J176" s="25"/>
      <c r="K176" s="25"/>
      <c r="L176" s="25"/>
      <c r="M176" s="25"/>
      <c r="N176" s="25"/>
      <c r="O176" s="19">
        <v>600</v>
      </c>
      <c r="P176" s="19">
        <v>900</v>
      </c>
      <c r="Q176" s="25"/>
    </row>
    <row r="177" spans="1:17" ht="13.5" customHeight="1">
      <c r="A177" s="38">
        <v>8.22</v>
      </c>
      <c r="B177" s="17" t="s">
        <v>489</v>
      </c>
      <c r="C177" s="18" t="s">
        <v>92</v>
      </c>
      <c r="D177" s="19">
        <f t="shared" si="6"/>
        <v>415</v>
      </c>
      <c r="E177" s="22"/>
      <c r="F177" s="23"/>
      <c r="G177" s="25"/>
      <c r="H177" s="25"/>
      <c r="I177" s="25"/>
      <c r="J177" s="25"/>
      <c r="K177" s="25"/>
      <c r="L177" s="25"/>
      <c r="M177" s="25"/>
      <c r="N177" s="25"/>
      <c r="O177" s="19">
        <v>415</v>
      </c>
      <c r="P177" s="19">
        <v>622.5</v>
      </c>
      <c r="Q177" s="25"/>
    </row>
    <row r="178" spans="1:17" ht="13.5" customHeight="1">
      <c r="A178" s="38">
        <v>8.23</v>
      </c>
      <c r="B178" s="17" t="s">
        <v>490</v>
      </c>
      <c r="C178" s="18" t="s">
        <v>92</v>
      </c>
      <c r="D178" s="19">
        <f t="shared" si="6"/>
        <v>605</v>
      </c>
      <c r="E178" s="22"/>
      <c r="F178" s="23"/>
      <c r="G178" s="25"/>
      <c r="H178" s="25"/>
      <c r="I178" s="25"/>
      <c r="J178" s="25"/>
      <c r="K178" s="25"/>
      <c r="L178" s="25"/>
      <c r="M178" s="25"/>
      <c r="N178" s="25"/>
      <c r="O178" s="19">
        <v>605</v>
      </c>
      <c r="P178" s="19">
        <v>907.5</v>
      </c>
      <c r="Q178" s="25"/>
    </row>
    <row r="179" spans="1:17" ht="13.5" customHeight="1">
      <c r="A179" s="38">
        <v>8.24</v>
      </c>
      <c r="B179" s="17" t="s">
        <v>491</v>
      </c>
      <c r="C179" s="18" t="s">
        <v>92</v>
      </c>
      <c r="D179" s="19">
        <f t="shared" si="6"/>
        <v>1525</v>
      </c>
      <c r="E179" s="22"/>
      <c r="F179" s="23"/>
      <c r="G179" s="25"/>
      <c r="H179" s="25"/>
      <c r="I179" s="25"/>
      <c r="J179" s="25"/>
      <c r="K179" s="25"/>
      <c r="L179" s="25"/>
      <c r="M179" s="25"/>
      <c r="N179" s="25"/>
      <c r="O179" s="19">
        <v>1525</v>
      </c>
      <c r="P179" s="19">
        <v>2287.5</v>
      </c>
      <c r="Q179" s="25"/>
    </row>
    <row r="180" spans="1:17" s="36" customFormat="1" ht="13.5" customHeight="1">
      <c r="A180" s="38">
        <v>8.25</v>
      </c>
      <c r="B180" s="17" t="s">
        <v>492</v>
      </c>
      <c r="C180" s="18" t="s">
        <v>92</v>
      </c>
      <c r="D180" s="19">
        <f t="shared" si="6"/>
        <v>600</v>
      </c>
      <c r="E180" s="33"/>
      <c r="F180" s="34"/>
      <c r="G180" s="35"/>
      <c r="H180" s="35"/>
      <c r="I180" s="35"/>
      <c r="J180" s="35"/>
      <c r="K180" s="35"/>
      <c r="L180" s="35"/>
      <c r="M180" s="35"/>
      <c r="N180" s="35"/>
      <c r="O180" s="19">
        <v>600</v>
      </c>
      <c r="P180" s="19">
        <v>900</v>
      </c>
      <c r="Q180" s="35"/>
    </row>
    <row r="181" spans="1:17" s="36" customFormat="1" ht="13.5" customHeight="1">
      <c r="A181" s="38">
        <v>8.26</v>
      </c>
      <c r="B181" s="17" t="s">
        <v>374</v>
      </c>
      <c r="C181" s="18" t="s">
        <v>110</v>
      </c>
      <c r="D181" s="19">
        <v>105</v>
      </c>
      <c r="E181" s="33"/>
      <c r="F181" s="34"/>
      <c r="G181" s="35"/>
      <c r="H181" s="35"/>
      <c r="I181" s="35"/>
      <c r="J181" s="35"/>
      <c r="K181" s="35"/>
      <c r="L181" s="35"/>
      <c r="M181" s="35"/>
      <c r="N181" s="35"/>
      <c r="O181" s="35"/>
      <c r="P181" s="35">
        <v>105</v>
      </c>
      <c r="Q181" s="35"/>
    </row>
    <row r="182" spans="1:17" s="36" customFormat="1" ht="13.5" customHeight="1">
      <c r="A182" s="38">
        <v>8.27</v>
      </c>
      <c r="B182" s="17" t="s">
        <v>375</v>
      </c>
      <c r="C182" s="18" t="s">
        <v>110</v>
      </c>
      <c r="D182" s="19">
        <v>142</v>
      </c>
      <c r="E182" s="33"/>
      <c r="F182" s="34"/>
      <c r="G182" s="35"/>
      <c r="H182" s="35"/>
      <c r="I182" s="35"/>
      <c r="J182" s="35"/>
      <c r="K182" s="35"/>
      <c r="L182" s="35"/>
      <c r="M182" s="35"/>
      <c r="N182" s="35"/>
      <c r="O182" s="35"/>
      <c r="P182" s="35">
        <v>142</v>
      </c>
      <c r="Q182" s="35"/>
    </row>
    <row r="183" spans="1:17" s="36" customFormat="1" ht="13.5" customHeight="1">
      <c r="A183" s="38">
        <v>8.28</v>
      </c>
      <c r="B183" s="17" t="s">
        <v>376</v>
      </c>
      <c r="C183" s="18" t="s">
        <v>110</v>
      </c>
      <c r="D183" s="19">
        <v>179.5</v>
      </c>
      <c r="E183" s="33"/>
      <c r="F183" s="34"/>
      <c r="G183" s="35"/>
      <c r="H183" s="35"/>
      <c r="I183" s="35"/>
      <c r="J183" s="35"/>
      <c r="K183" s="35"/>
      <c r="L183" s="35"/>
      <c r="M183" s="35"/>
      <c r="N183" s="35"/>
      <c r="O183" s="35"/>
      <c r="P183" s="35">
        <v>179.5</v>
      </c>
      <c r="Q183" s="35"/>
    </row>
    <row r="184" spans="1:17" s="36" customFormat="1" ht="13.5" customHeight="1">
      <c r="A184" s="38">
        <v>8.29</v>
      </c>
      <c r="B184" s="17" t="s">
        <v>377</v>
      </c>
      <c r="C184" s="18" t="s">
        <v>110</v>
      </c>
      <c r="D184" s="19">
        <v>216.5</v>
      </c>
      <c r="E184" s="33"/>
      <c r="F184" s="34"/>
      <c r="G184" s="35"/>
      <c r="H184" s="35"/>
      <c r="I184" s="35"/>
      <c r="J184" s="35"/>
      <c r="K184" s="35"/>
      <c r="L184" s="35"/>
      <c r="M184" s="35"/>
      <c r="N184" s="35"/>
      <c r="O184" s="35"/>
      <c r="P184" s="35">
        <v>216.5</v>
      </c>
      <c r="Q184" s="35"/>
    </row>
    <row r="185" spans="1:17" s="36" customFormat="1" ht="13.5" customHeight="1">
      <c r="A185" s="38">
        <v>8.3</v>
      </c>
      <c r="B185" s="17" t="s">
        <v>378</v>
      </c>
      <c r="C185" s="18" t="s">
        <v>110</v>
      </c>
      <c r="D185" s="19">
        <v>103.5</v>
      </c>
      <c r="E185" s="33"/>
      <c r="F185" s="34"/>
      <c r="G185" s="35"/>
      <c r="H185" s="35"/>
      <c r="I185" s="35"/>
      <c r="J185" s="35"/>
      <c r="K185" s="35"/>
      <c r="L185" s="35"/>
      <c r="M185" s="35"/>
      <c r="N185" s="35"/>
      <c r="O185" s="35"/>
      <c r="P185" s="35">
        <v>103.5</v>
      </c>
      <c r="Q185" s="35"/>
    </row>
    <row r="186" spans="1:17" s="36" customFormat="1" ht="13.5" customHeight="1">
      <c r="A186" s="38">
        <v>8.31</v>
      </c>
      <c r="B186" s="17" t="s">
        <v>493</v>
      </c>
      <c r="C186" s="18" t="s">
        <v>110</v>
      </c>
      <c r="D186" s="19">
        <v>141</v>
      </c>
      <c r="E186" s="33"/>
      <c r="F186" s="34"/>
      <c r="G186" s="35"/>
      <c r="H186" s="35"/>
      <c r="I186" s="35"/>
      <c r="J186" s="35"/>
      <c r="K186" s="35"/>
      <c r="L186" s="35"/>
      <c r="M186" s="35"/>
      <c r="N186" s="35"/>
      <c r="O186" s="35"/>
      <c r="P186" s="35">
        <v>141</v>
      </c>
      <c r="Q186" s="35"/>
    </row>
    <row r="187" spans="1:17" s="36" customFormat="1" ht="13.5" customHeight="1">
      <c r="A187" s="38">
        <v>8.32</v>
      </c>
      <c r="B187" s="17" t="s">
        <v>494</v>
      </c>
      <c r="C187" s="18" t="s">
        <v>110</v>
      </c>
      <c r="D187" s="19">
        <v>178</v>
      </c>
      <c r="E187" s="33"/>
      <c r="F187" s="34"/>
      <c r="G187" s="35"/>
      <c r="H187" s="35"/>
      <c r="I187" s="35"/>
      <c r="J187" s="35"/>
      <c r="K187" s="35"/>
      <c r="L187" s="35"/>
      <c r="M187" s="35"/>
      <c r="N187" s="35"/>
      <c r="O187" s="35"/>
      <c r="P187" s="35">
        <v>178</v>
      </c>
      <c r="Q187" s="35"/>
    </row>
    <row r="188" spans="1:17" s="36" customFormat="1" ht="13.5" customHeight="1">
      <c r="A188" s="38">
        <v>8.33</v>
      </c>
      <c r="B188" s="17" t="s">
        <v>495</v>
      </c>
      <c r="C188" s="18" t="s">
        <v>110</v>
      </c>
      <c r="D188" s="19">
        <v>215</v>
      </c>
      <c r="E188" s="33"/>
      <c r="F188" s="34"/>
      <c r="G188" s="35"/>
      <c r="H188" s="35"/>
      <c r="I188" s="35"/>
      <c r="J188" s="35"/>
      <c r="K188" s="35"/>
      <c r="L188" s="35"/>
      <c r="M188" s="35"/>
      <c r="N188" s="35"/>
      <c r="O188" s="35"/>
      <c r="P188" s="35">
        <v>215</v>
      </c>
      <c r="Q188" s="35"/>
    </row>
    <row r="189" spans="1:17" s="36" customFormat="1" ht="13.5" customHeight="1">
      <c r="A189" s="38">
        <v>8.34</v>
      </c>
      <c r="B189" s="17" t="s">
        <v>496</v>
      </c>
      <c r="C189" s="18" t="s">
        <v>110</v>
      </c>
      <c r="D189" s="19">
        <v>252</v>
      </c>
      <c r="E189" s="33"/>
      <c r="F189" s="34"/>
      <c r="G189" s="35"/>
      <c r="H189" s="35"/>
      <c r="I189" s="35"/>
      <c r="J189" s="35"/>
      <c r="K189" s="35"/>
      <c r="L189" s="35"/>
      <c r="M189" s="35"/>
      <c r="N189" s="35"/>
      <c r="O189" s="35"/>
      <c r="P189" s="35">
        <v>252</v>
      </c>
      <c r="Q189" s="35"/>
    </row>
    <row r="190" spans="1:17" s="36" customFormat="1" ht="13.5" customHeight="1">
      <c r="A190" s="38">
        <v>8.35</v>
      </c>
      <c r="B190" s="17" t="s">
        <v>497</v>
      </c>
      <c r="C190" s="18" t="s">
        <v>92</v>
      </c>
      <c r="D190" s="19">
        <v>1.8</v>
      </c>
      <c r="E190" s="33"/>
      <c r="F190" s="34"/>
      <c r="G190" s="35"/>
      <c r="H190" s="35"/>
      <c r="I190" s="35"/>
      <c r="J190" s="35"/>
      <c r="K190" s="35"/>
      <c r="L190" s="35"/>
      <c r="M190" s="35"/>
      <c r="N190" s="35"/>
      <c r="O190" s="35"/>
      <c r="P190" s="35">
        <v>1.8</v>
      </c>
      <c r="Q190" s="35"/>
    </row>
    <row r="191" spans="1:17" s="36" customFormat="1" ht="13.5" customHeight="1">
      <c r="A191" s="38">
        <v>8.36</v>
      </c>
      <c r="B191" s="17" t="s">
        <v>90</v>
      </c>
      <c r="C191" s="18" t="s">
        <v>140</v>
      </c>
      <c r="D191" s="19">
        <v>299.75</v>
      </c>
      <c r="E191" s="33"/>
      <c r="F191" s="34"/>
      <c r="G191" s="35"/>
      <c r="H191" s="35"/>
      <c r="I191" s="35"/>
      <c r="J191" s="35"/>
      <c r="K191" s="35"/>
      <c r="L191" s="35"/>
      <c r="M191" s="35"/>
      <c r="N191" s="35"/>
      <c r="O191" s="35"/>
      <c r="P191" s="35">
        <v>299.75</v>
      </c>
      <c r="Q191" s="35"/>
    </row>
    <row r="192" spans="1:17" s="36" customFormat="1" ht="13.5" customHeight="1">
      <c r="A192" s="38">
        <v>8.37</v>
      </c>
      <c r="B192" s="17" t="s">
        <v>131</v>
      </c>
      <c r="C192" s="18" t="s">
        <v>92</v>
      </c>
      <c r="D192" s="19">
        <v>1.35</v>
      </c>
      <c r="E192" s="33"/>
      <c r="F192" s="34"/>
      <c r="G192" s="35"/>
      <c r="H192" s="35"/>
      <c r="I192" s="35"/>
      <c r="J192" s="35"/>
      <c r="K192" s="35"/>
      <c r="L192" s="35"/>
      <c r="M192" s="35"/>
      <c r="N192" s="35"/>
      <c r="O192" s="35"/>
      <c r="P192" s="35">
        <v>1.35</v>
      </c>
      <c r="Q192" s="35"/>
    </row>
    <row r="193" spans="1:17" s="36" customFormat="1" ht="13.5" customHeight="1">
      <c r="A193" s="38">
        <v>8.38</v>
      </c>
      <c r="B193" s="17" t="s">
        <v>130</v>
      </c>
      <c r="C193" s="18" t="s">
        <v>97</v>
      </c>
      <c r="D193" s="19">
        <v>60</v>
      </c>
      <c r="E193" s="33"/>
      <c r="F193" s="34"/>
      <c r="G193" s="35"/>
      <c r="H193" s="35"/>
      <c r="I193" s="35"/>
      <c r="J193" s="35"/>
      <c r="K193" s="35"/>
      <c r="L193" s="35"/>
      <c r="M193" s="35"/>
      <c r="N193" s="35"/>
      <c r="O193" s="35"/>
      <c r="P193" s="35">
        <v>60</v>
      </c>
      <c r="Q193" s="35"/>
    </row>
    <row r="194" spans="1:17" ht="13.5" customHeight="1">
      <c r="A194" s="37">
        <v>9</v>
      </c>
      <c r="B194" s="28" t="s">
        <v>357</v>
      </c>
      <c r="C194" s="18"/>
      <c r="D194" s="19">
        <v>0</v>
      </c>
      <c r="E194" s="20"/>
      <c r="F194" s="20"/>
      <c r="G194" s="26"/>
      <c r="H194" s="19"/>
      <c r="I194" s="22"/>
      <c r="J194" s="23"/>
      <c r="K194" s="25"/>
      <c r="L194" s="25"/>
      <c r="M194" s="25"/>
      <c r="N194" s="25"/>
      <c r="O194" s="25"/>
      <c r="P194" s="25">
        <v>0</v>
      </c>
      <c r="Q194" s="25"/>
    </row>
    <row r="195" spans="1:17" ht="13.5" customHeight="1">
      <c r="A195" s="38">
        <v>9.01</v>
      </c>
      <c r="B195" s="17" t="s">
        <v>343</v>
      </c>
      <c r="C195" s="18" t="s">
        <v>101</v>
      </c>
      <c r="D195" s="19">
        <v>0</v>
      </c>
      <c r="E195" s="22"/>
      <c r="F195" s="23"/>
      <c r="G195" s="25"/>
      <c r="H195" s="25"/>
      <c r="I195" s="25"/>
      <c r="J195" s="25"/>
      <c r="K195" s="25"/>
      <c r="L195" s="25"/>
      <c r="M195" s="25"/>
      <c r="N195" s="25"/>
      <c r="O195" s="25"/>
      <c r="P195" s="25">
        <v>0</v>
      </c>
      <c r="Q195" s="25"/>
    </row>
    <row r="196" spans="1:17" ht="13.5" customHeight="1">
      <c r="A196" s="38">
        <v>9.02</v>
      </c>
      <c r="B196" s="17" t="s">
        <v>345</v>
      </c>
      <c r="C196" s="18" t="s">
        <v>92</v>
      </c>
      <c r="D196" s="19">
        <v>310</v>
      </c>
      <c r="E196" s="22"/>
      <c r="F196" s="23"/>
      <c r="G196" s="25"/>
      <c r="H196" s="25"/>
      <c r="I196" s="25"/>
      <c r="J196" s="25"/>
      <c r="K196" s="25"/>
      <c r="L196" s="25"/>
      <c r="M196" s="25"/>
      <c r="N196" s="25"/>
      <c r="O196" s="25"/>
      <c r="P196" s="25">
        <v>310</v>
      </c>
      <c r="Q196" s="25"/>
    </row>
    <row r="197" spans="1:17" ht="13.5" customHeight="1">
      <c r="A197" s="38">
        <v>9.03</v>
      </c>
      <c r="B197" s="17" t="s">
        <v>346</v>
      </c>
      <c r="C197" s="18" t="s">
        <v>92</v>
      </c>
      <c r="D197" s="19">
        <v>520</v>
      </c>
      <c r="E197" s="22"/>
      <c r="F197" s="23"/>
      <c r="G197" s="25"/>
      <c r="H197" s="25"/>
      <c r="I197" s="25"/>
      <c r="J197" s="25"/>
      <c r="K197" s="25"/>
      <c r="L197" s="25"/>
      <c r="M197" s="25"/>
      <c r="N197" s="25"/>
      <c r="O197" s="25"/>
      <c r="P197" s="25">
        <v>520</v>
      </c>
      <c r="Q197" s="25"/>
    </row>
    <row r="198" spans="1:17" ht="13.5" customHeight="1">
      <c r="A198" s="38">
        <v>9.04</v>
      </c>
      <c r="B198" s="17" t="s">
        <v>347</v>
      </c>
      <c r="C198" s="18" t="s">
        <v>92</v>
      </c>
      <c r="D198" s="19">
        <v>516.875</v>
      </c>
      <c r="E198" s="22"/>
      <c r="F198" s="23"/>
      <c r="G198" s="25"/>
      <c r="H198" s="25"/>
      <c r="I198" s="25"/>
      <c r="J198" s="25"/>
      <c r="K198" s="25"/>
      <c r="L198" s="25"/>
      <c r="M198" s="25"/>
      <c r="N198" s="25"/>
      <c r="O198" s="25"/>
      <c r="P198" s="25">
        <v>516.875</v>
      </c>
      <c r="Q198" s="25"/>
    </row>
    <row r="199" spans="1:17" ht="13.5" customHeight="1">
      <c r="A199" s="38">
        <v>9.05</v>
      </c>
      <c r="B199" s="17" t="s">
        <v>0</v>
      </c>
      <c r="C199" s="18" t="s">
        <v>92</v>
      </c>
      <c r="D199" s="19">
        <v>850</v>
      </c>
      <c r="E199" s="22"/>
      <c r="F199" s="23"/>
      <c r="G199" s="25"/>
      <c r="H199" s="25"/>
      <c r="I199" s="25"/>
      <c r="J199" s="25"/>
      <c r="K199" s="25"/>
      <c r="L199" s="25"/>
      <c r="M199" s="25"/>
      <c r="N199" s="25"/>
      <c r="O199" s="25"/>
      <c r="P199" s="25">
        <v>850</v>
      </c>
      <c r="Q199" s="25"/>
    </row>
    <row r="200" spans="1:17" ht="13.5" customHeight="1">
      <c r="A200" s="38">
        <v>9.06</v>
      </c>
      <c r="B200" s="17" t="s">
        <v>1</v>
      </c>
      <c r="C200" s="18" t="s">
        <v>92</v>
      </c>
      <c r="D200" s="19">
        <v>380</v>
      </c>
      <c r="E200" s="22"/>
      <c r="F200" s="23"/>
      <c r="G200" s="25"/>
      <c r="H200" s="25"/>
      <c r="I200" s="25"/>
      <c r="J200" s="25"/>
      <c r="K200" s="25"/>
      <c r="L200" s="25"/>
      <c r="M200" s="25"/>
      <c r="N200" s="25"/>
      <c r="O200" s="25"/>
      <c r="P200" s="25">
        <v>380</v>
      </c>
      <c r="Q200" s="25"/>
    </row>
    <row r="201" spans="1:17" ht="13.5" customHeight="1">
      <c r="A201" s="38">
        <v>9.07</v>
      </c>
      <c r="B201" s="17" t="s">
        <v>2</v>
      </c>
      <c r="C201" s="18" t="s">
        <v>92</v>
      </c>
      <c r="D201" s="19">
        <v>650</v>
      </c>
      <c r="E201" s="22"/>
      <c r="F201" s="23"/>
      <c r="G201" s="25"/>
      <c r="H201" s="25"/>
      <c r="I201" s="25"/>
      <c r="J201" s="25"/>
      <c r="K201" s="25"/>
      <c r="L201" s="25"/>
      <c r="M201" s="25"/>
      <c r="N201" s="25"/>
      <c r="O201" s="25"/>
      <c r="P201" s="25">
        <v>650</v>
      </c>
      <c r="Q201" s="25"/>
    </row>
    <row r="202" spans="1:17" ht="13.5" customHeight="1">
      <c r="A202" s="38">
        <v>9.08</v>
      </c>
      <c r="B202" s="17" t="s">
        <v>3</v>
      </c>
      <c r="C202" s="18" t="s">
        <v>92</v>
      </c>
      <c r="D202" s="19">
        <v>1050</v>
      </c>
      <c r="E202" s="22"/>
      <c r="F202" s="23"/>
      <c r="G202" s="25"/>
      <c r="H202" s="25"/>
      <c r="I202" s="25"/>
      <c r="J202" s="25"/>
      <c r="K202" s="25"/>
      <c r="L202" s="25"/>
      <c r="M202" s="25"/>
      <c r="N202" s="25"/>
      <c r="O202" s="25"/>
      <c r="P202" s="25">
        <v>1050</v>
      </c>
      <c r="Q202" s="25"/>
    </row>
    <row r="203" spans="1:17" ht="13.5" customHeight="1">
      <c r="A203" s="38">
        <v>9.09</v>
      </c>
      <c r="B203" s="17" t="s">
        <v>4</v>
      </c>
      <c r="C203" s="18" t="s">
        <v>92</v>
      </c>
      <c r="D203" s="19">
        <v>540</v>
      </c>
      <c r="E203" s="22"/>
      <c r="F203" s="23"/>
      <c r="G203" s="25"/>
      <c r="H203" s="25"/>
      <c r="I203" s="25"/>
      <c r="J203" s="25"/>
      <c r="K203" s="25"/>
      <c r="L203" s="25"/>
      <c r="M203" s="25"/>
      <c r="N203" s="25"/>
      <c r="O203" s="25"/>
      <c r="P203" s="25">
        <v>540</v>
      </c>
      <c r="Q203" s="25"/>
    </row>
    <row r="204" spans="1:17" ht="13.5" customHeight="1">
      <c r="A204" s="38">
        <v>9.1</v>
      </c>
      <c r="B204" s="17" t="s">
        <v>5</v>
      </c>
      <c r="C204" s="18" t="s">
        <v>92</v>
      </c>
      <c r="D204" s="19">
        <v>390</v>
      </c>
      <c r="E204" s="22"/>
      <c r="F204" s="23"/>
      <c r="G204" s="25"/>
      <c r="H204" s="25"/>
      <c r="I204" s="25"/>
      <c r="J204" s="25"/>
      <c r="K204" s="25"/>
      <c r="L204" s="25"/>
      <c r="M204" s="25"/>
      <c r="N204" s="25"/>
      <c r="O204" s="25"/>
      <c r="P204" s="25">
        <v>390</v>
      </c>
      <c r="Q204" s="25"/>
    </row>
    <row r="205" spans="1:17" ht="13.5" customHeight="1">
      <c r="A205" s="38">
        <v>9.11</v>
      </c>
      <c r="B205" s="17" t="s">
        <v>143</v>
      </c>
      <c r="C205" s="18" t="s">
        <v>342</v>
      </c>
      <c r="D205" s="19">
        <v>120</v>
      </c>
      <c r="E205" s="22"/>
      <c r="F205" s="23"/>
      <c r="G205" s="25"/>
      <c r="H205" s="25"/>
      <c r="I205" s="25"/>
      <c r="J205" s="25"/>
      <c r="K205" s="25"/>
      <c r="L205" s="25"/>
      <c r="M205" s="25"/>
      <c r="N205" s="25"/>
      <c r="O205" s="25"/>
      <c r="P205" s="25">
        <v>120</v>
      </c>
      <c r="Q205" s="25"/>
    </row>
    <row r="206" spans="1:17" ht="13.5" customHeight="1">
      <c r="A206" s="38">
        <v>9.12</v>
      </c>
      <c r="B206" s="17" t="s">
        <v>136</v>
      </c>
      <c r="C206" s="18" t="s">
        <v>342</v>
      </c>
      <c r="D206" s="19">
        <v>120</v>
      </c>
      <c r="E206" s="22"/>
      <c r="F206" s="23"/>
      <c r="G206" s="25"/>
      <c r="H206" s="25"/>
      <c r="I206" s="25"/>
      <c r="J206" s="25"/>
      <c r="K206" s="25"/>
      <c r="L206" s="25"/>
      <c r="M206" s="25"/>
      <c r="N206" s="25"/>
      <c r="O206" s="25"/>
      <c r="P206" s="25">
        <v>120</v>
      </c>
      <c r="Q206" s="25"/>
    </row>
    <row r="207" spans="1:17" ht="13.5" customHeight="1">
      <c r="A207" s="38">
        <v>9.13</v>
      </c>
      <c r="B207" s="17" t="s">
        <v>498</v>
      </c>
      <c r="C207" s="18" t="s">
        <v>342</v>
      </c>
      <c r="D207" s="19">
        <v>45.32</v>
      </c>
      <c r="E207" s="22"/>
      <c r="F207" s="23"/>
      <c r="G207" s="25"/>
      <c r="H207" s="25"/>
      <c r="I207" s="25"/>
      <c r="J207" s="25"/>
      <c r="K207" s="25"/>
      <c r="L207" s="25"/>
      <c r="M207" s="25"/>
      <c r="N207" s="25"/>
      <c r="O207" s="25"/>
      <c r="P207" s="25">
        <v>45.32</v>
      </c>
      <c r="Q207" s="25"/>
    </row>
    <row r="208" spans="1:17" ht="13.5" customHeight="1">
      <c r="A208" s="38">
        <v>9.14</v>
      </c>
      <c r="B208" s="17" t="s">
        <v>499</v>
      </c>
      <c r="C208" s="18" t="s">
        <v>342</v>
      </c>
      <c r="D208" s="19">
        <v>61.86666666666667</v>
      </c>
      <c r="E208" s="22"/>
      <c r="F208" s="23"/>
      <c r="G208" s="25"/>
      <c r="H208" s="25"/>
      <c r="I208" s="25"/>
      <c r="J208" s="25"/>
      <c r="K208" s="25"/>
      <c r="L208" s="25"/>
      <c r="M208" s="25"/>
      <c r="N208" s="25"/>
      <c r="O208" s="25"/>
      <c r="P208" s="25">
        <v>61.86666666666667</v>
      </c>
      <c r="Q208" s="25"/>
    </row>
    <row r="209" spans="1:17" ht="13.5" customHeight="1">
      <c r="A209" s="38">
        <v>9.15</v>
      </c>
      <c r="B209" s="17" t="s">
        <v>379</v>
      </c>
      <c r="C209" s="18" t="s">
        <v>92</v>
      </c>
      <c r="D209" s="19">
        <v>245</v>
      </c>
      <c r="E209" s="22"/>
      <c r="F209" s="23"/>
      <c r="G209" s="25"/>
      <c r="H209" s="25"/>
      <c r="I209" s="25"/>
      <c r="J209" s="25"/>
      <c r="K209" s="25"/>
      <c r="L209" s="25"/>
      <c r="M209" s="25"/>
      <c r="N209" s="25"/>
      <c r="O209" s="25"/>
      <c r="P209" s="25">
        <v>245</v>
      </c>
      <c r="Q209" s="25"/>
    </row>
    <row r="210" spans="1:17" s="36" customFormat="1" ht="13.5" customHeight="1">
      <c r="A210" s="38">
        <v>9.16</v>
      </c>
      <c r="B210" s="17" t="s">
        <v>177</v>
      </c>
      <c r="C210" s="18" t="s">
        <v>342</v>
      </c>
      <c r="D210" s="19">
        <v>36</v>
      </c>
      <c r="E210" s="33"/>
      <c r="F210" s="34"/>
      <c r="G210" s="35"/>
      <c r="H210" s="35"/>
      <c r="I210" s="35"/>
      <c r="J210" s="35"/>
      <c r="K210" s="35"/>
      <c r="L210" s="35"/>
      <c r="M210" s="35"/>
      <c r="N210" s="35"/>
      <c r="O210" s="35"/>
      <c r="P210" s="35">
        <v>36</v>
      </c>
      <c r="Q210" s="35"/>
    </row>
    <row r="211" spans="1:17" s="36" customFormat="1" ht="13.5" customHeight="1">
      <c r="A211" s="38">
        <v>9.17</v>
      </c>
      <c r="B211" s="17" t="s">
        <v>19</v>
      </c>
      <c r="C211" s="18" t="s">
        <v>92</v>
      </c>
      <c r="D211" s="19">
        <v>279</v>
      </c>
      <c r="E211" s="33"/>
      <c r="F211" s="34"/>
      <c r="G211" s="35"/>
      <c r="H211" s="35"/>
      <c r="I211" s="35"/>
      <c r="J211" s="35"/>
      <c r="K211" s="35"/>
      <c r="L211" s="35"/>
      <c r="M211" s="35"/>
      <c r="N211" s="35"/>
      <c r="O211" s="35"/>
      <c r="P211" s="35">
        <v>279</v>
      </c>
      <c r="Q211" s="35"/>
    </row>
    <row r="212" spans="1:17" s="36" customFormat="1" ht="13.5" customHeight="1">
      <c r="A212" s="38">
        <v>9.18</v>
      </c>
      <c r="B212" s="17" t="s">
        <v>20</v>
      </c>
      <c r="C212" s="18" t="s">
        <v>92</v>
      </c>
      <c r="D212" s="19">
        <v>325</v>
      </c>
      <c r="E212" s="33"/>
      <c r="F212" s="34"/>
      <c r="G212" s="35"/>
      <c r="H212" s="35"/>
      <c r="I212" s="35"/>
      <c r="J212" s="35"/>
      <c r="K212" s="35"/>
      <c r="L212" s="35"/>
      <c r="M212" s="35"/>
      <c r="N212" s="35"/>
      <c r="O212" s="35"/>
      <c r="P212" s="35">
        <v>325</v>
      </c>
      <c r="Q212" s="35"/>
    </row>
    <row r="213" spans="1:17" s="36" customFormat="1" ht="13.5" customHeight="1">
      <c r="A213" s="38">
        <v>9.19</v>
      </c>
      <c r="B213" s="17" t="s">
        <v>21</v>
      </c>
      <c r="C213" s="18" t="s">
        <v>92</v>
      </c>
      <c r="D213" s="19">
        <v>352.5</v>
      </c>
      <c r="E213" s="33"/>
      <c r="F213" s="34"/>
      <c r="G213" s="35"/>
      <c r="H213" s="35"/>
      <c r="I213" s="35"/>
      <c r="J213" s="39"/>
      <c r="K213" s="35"/>
      <c r="L213" s="35"/>
      <c r="M213" s="35"/>
      <c r="N213" s="35"/>
      <c r="O213" s="35"/>
      <c r="P213" s="35">
        <v>352.5</v>
      </c>
      <c r="Q213" s="35"/>
    </row>
    <row r="214" spans="1:17" s="36" customFormat="1" ht="13.5" customHeight="1">
      <c r="A214" s="38">
        <v>9.2</v>
      </c>
      <c r="B214" s="17" t="s">
        <v>22</v>
      </c>
      <c r="C214" s="18" t="s">
        <v>92</v>
      </c>
      <c r="D214" s="19">
        <v>405</v>
      </c>
      <c r="E214" s="33"/>
      <c r="F214" s="34"/>
      <c r="G214" s="35"/>
      <c r="H214" s="35"/>
      <c r="I214" s="35"/>
      <c r="J214" s="39"/>
      <c r="K214" s="35"/>
      <c r="L214" s="35"/>
      <c r="M214" s="35"/>
      <c r="N214" s="35"/>
      <c r="O214" s="35"/>
      <c r="P214" s="35">
        <v>405</v>
      </c>
      <c r="Q214" s="35"/>
    </row>
    <row r="215" spans="1:17" ht="13.5" customHeight="1">
      <c r="A215" s="38">
        <v>9.21</v>
      </c>
      <c r="B215" s="17" t="s">
        <v>9</v>
      </c>
      <c r="C215" s="18" t="s">
        <v>97</v>
      </c>
      <c r="D215" s="19">
        <v>90</v>
      </c>
      <c r="E215" s="22"/>
      <c r="F215" s="23"/>
      <c r="G215" s="25"/>
      <c r="H215" s="25"/>
      <c r="I215" s="25"/>
      <c r="J215" s="25"/>
      <c r="K215" s="25"/>
      <c r="L215" s="25"/>
      <c r="M215" s="25"/>
      <c r="N215" s="25"/>
      <c r="O215" s="25"/>
      <c r="P215" s="25">
        <v>90</v>
      </c>
      <c r="Q215" s="25"/>
    </row>
    <row r="216" spans="1:17" ht="13.5" customHeight="1">
      <c r="A216" s="38">
        <v>9.22</v>
      </c>
      <c r="B216" s="17" t="s">
        <v>10</v>
      </c>
      <c r="C216" s="18" t="s">
        <v>97</v>
      </c>
      <c r="D216" s="19">
        <v>70</v>
      </c>
      <c r="E216" s="22"/>
      <c r="F216" s="23"/>
      <c r="G216" s="25"/>
      <c r="H216" s="25"/>
      <c r="I216" s="25"/>
      <c r="J216" s="25"/>
      <c r="K216" s="25"/>
      <c r="L216" s="25"/>
      <c r="M216" s="25"/>
      <c r="N216" s="25"/>
      <c r="O216" s="25"/>
      <c r="P216" s="25">
        <v>70</v>
      </c>
      <c r="Q216" s="25"/>
    </row>
    <row r="217" spans="1:17" ht="13.5" customHeight="1">
      <c r="A217" s="38">
        <v>9.23</v>
      </c>
      <c r="B217" s="17" t="s">
        <v>11</v>
      </c>
      <c r="C217" s="18" t="s">
        <v>97</v>
      </c>
      <c r="D217" s="19">
        <v>50</v>
      </c>
      <c r="E217" s="22"/>
      <c r="F217" s="23"/>
      <c r="G217" s="25"/>
      <c r="H217" s="25"/>
      <c r="I217" s="25"/>
      <c r="J217" s="25"/>
      <c r="K217" s="25"/>
      <c r="L217" s="25"/>
      <c r="M217" s="25"/>
      <c r="N217" s="25"/>
      <c r="O217" s="25"/>
      <c r="P217" s="25">
        <v>50</v>
      </c>
      <c r="Q217" s="25"/>
    </row>
    <row r="218" spans="1:17" ht="13.5" customHeight="1">
      <c r="A218" s="38">
        <v>9.24</v>
      </c>
      <c r="B218" s="17" t="s">
        <v>12</v>
      </c>
      <c r="C218" s="18" t="s">
        <v>97</v>
      </c>
      <c r="D218" s="19">
        <v>70</v>
      </c>
      <c r="E218" s="22"/>
      <c r="F218" s="23"/>
      <c r="G218" s="25"/>
      <c r="H218" s="25"/>
      <c r="I218" s="25"/>
      <c r="J218" s="25"/>
      <c r="K218" s="25"/>
      <c r="L218" s="25"/>
      <c r="M218" s="25"/>
      <c r="N218" s="25"/>
      <c r="O218" s="25"/>
      <c r="P218" s="25">
        <v>70</v>
      </c>
      <c r="Q218" s="25"/>
    </row>
    <row r="219" spans="1:17" ht="13.5" customHeight="1">
      <c r="A219" s="38">
        <v>9.25</v>
      </c>
      <c r="B219" s="17" t="s">
        <v>119</v>
      </c>
      <c r="C219" s="18" t="s">
        <v>342</v>
      </c>
      <c r="D219" s="19">
        <v>0</v>
      </c>
      <c r="E219" s="22"/>
      <c r="F219" s="23"/>
      <c r="G219" s="25"/>
      <c r="H219" s="25"/>
      <c r="I219" s="25"/>
      <c r="J219" s="25"/>
      <c r="K219" s="25"/>
      <c r="L219" s="25"/>
      <c r="M219" s="25"/>
      <c r="N219" s="25"/>
      <c r="O219" s="25"/>
      <c r="P219" s="25">
        <v>0</v>
      </c>
      <c r="Q219" s="25"/>
    </row>
    <row r="220" spans="1:17" s="36" customFormat="1" ht="13.5" customHeight="1">
      <c r="A220" s="38">
        <v>9.26</v>
      </c>
      <c r="B220" s="17" t="s">
        <v>6</v>
      </c>
      <c r="C220" s="18" t="s">
        <v>7</v>
      </c>
      <c r="D220" s="19">
        <v>20</v>
      </c>
      <c r="E220" s="33"/>
      <c r="F220" s="34"/>
      <c r="G220" s="35"/>
      <c r="H220" s="35"/>
      <c r="I220" s="35"/>
      <c r="J220" s="35"/>
      <c r="K220" s="35"/>
      <c r="L220" s="35"/>
      <c r="M220" s="35"/>
      <c r="N220" s="35"/>
      <c r="O220" s="35"/>
      <c r="P220" s="35">
        <v>20</v>
      </c>
      <c r="Q220" s="35"/>
    </row>
    <row r="221" spans="1:17" s="36" customFormat="1" ht="13.5" customHeight="1">
      <c r="A221" s="38">
        <v>9.27</v>
      </c>
      <c r="B221" s="17" t="s">
        <v>8</v>
      </c>
      <c r="C221" s="18" t="s">
        <v>7</v>
      </c>
      <c r="D221" s="19">
        <v>32.5</v>
      </c>
      <c r="E221" s="33"/>
      <c r="F221" s="34"/>
      <c r="G221" s="35"/>
      <c r="H221" s="35"/>
      <c r="I221" s="35"/>
      <c r="J221" s="35"/>
      <c r="K221" s="35"/>
      <c r="L221" s="35"/>
      <c r="M221" s="35"/>
      <c r="N221" s="35"/>
      <c r="O221" s="35"/>
      <c r="P221" s="35">
        <v>32.5</v>
      </c>
      <c r="Q221" s="35"/>
    </row>
    <row r="222" spans="1:17" s="36" customFormat="1" ht="13.5" customHeight="1">
      <c r="A222" s="38">
        <v>9.28</v>
      </c>
      <c r="B222" s="17" t="s">
        <v>13</v>
      </c>
      <c r="C222" s="18" t="s">
        <v>140</v>
      </c>
      <c r="D222" s="19">
        <v>120</v>
      </c>
      <c r="E222" s="33"/>
      <c r="F222" s="34"/>
      <c r="G222" s="35"/>
      <c r="H222" s="35"/>
      <c r="I222" s="35"/>
      <c r="J222" s="35"/>
      <c r="K222" s="35"/>
      <c r="L222" s="35"/>
      <c r="M222" s="35"/>
      <c r="N222" s="35"/>
      <c r="O222" s="35"/>
      <c r="P222" s="35">
        <v>120</v>
      </c>
      <c r="Q222" s="35"/>
    </row>
    <row r="223" spans="1:17" ht="13.5" customHeight="1">
      <c r="A223" s="38">
        <v>9.29</v>
      </c>
      <c r="B223" s="17" t="s">
        <v>14</v>
      </c>
      <c r="C223" s="18" t="s">
        <v>92</v>
      </c>
      <c r="D223" s="19">
        <v>320</v>
      </c>
      <c r="E223" s="22"/>
      <c r="F223" s="23"/>
      <c r="G223" s="25"/>
      <c r="H223" s="25"/>
      <c r="I223" s="25"/>
      <c r="J223" s="25"/>
      <c r="K223" s="25"/>
      <c r="L223" s="25"/>
      <c r="M223" s="25"/>
      <c r="N223" s="25"/>
      <c r="O223" s="25"/>
      <c r="P223" s="25">
        <v>320</v>
      </c>
      <c r="Q223" s="25"/>
    </row>
    <row r="224" spans="1:17" ht="13.5" customHeight="1">
      <c r="A224" s="38">
        <v>9.3</v>
      </c>
      <c r="B224" s="17" t="s">
        <v>15</v>
      </c>
      <c r="C224" s="18" t="s">
        <v>92</v>
      </c>
      <c r="D224" s="19">
        <v>98.85</v>
      </c>
      <c r="E224" s="22"/>
      <c r="F224" s="23"/>
      <c r="G224" s="25"/>
      <c r="H224" s="25"/>
      <c r="I224" s="25"/>
      <c r="J224" s="25"/>
      <c r="K224" s="25"/>
      <c r="L224" s="25"/>
      <c r="M224" s="25"/>
      <c r="N224" s="25"/>
      <c r="O224" s="25"/>
      <c r="P224" s="25">
        <v>98.85</v>
      </c>
      <c r="Q224" s="25"/>
    </row>
    <row r="225" spans="1:17" ht="13.5" customHeight="1">
      <c r="A225" s="38">
        <v>9.31</v>
      </c>
      <c r="B225" s="17" t="s">
        <v>16</v>
      </c>
      <c r="C225" s="18" t="s">
        <v>92</v>
      </c>
      <c r="D225" s="19">
        <v>90</v>
      </c>
      <c r="E225" s="22"/>
      <c r="F225" s="23"/>
      <c r="G225" s="25"/>
      <c r="H225" s="25"/>
      <c r="I225" s="25"/>
      <c r="J225" s="25"/>
      <c r="K225" s="25"/>
      <c r="L225" s="25"/>
      <c r="M225" s="25"/>
      <c r="N225" s="25"/>
      <c r="O225" s="25"/>
      <c r="P225" s="25">
        <v>90</v>
      </c>
      <c r="Q225" s="25"/>
    </row>
    <row r="226" spans="1:17" ht="13.5" customHeight="1">
      <c r="A226" s="38">
        <v>9.32</v>
      </c>
      <c r="B226" s="17" t="s">
        <v>17</v>
      </c>
      <c r="C226" s="18" t="s">
        <v>92</v>
      </c>
      <c r="D226" s="19">
        <v>90</v>
      </c>
      <c r="E226" s="22"/>
      <c r="F226" s="23"/>
      <c r="G226" s="25"/>
      <c r="H226" s="25"/>
      <c r="I226" s="25"/>
      <c r="J226" s="25"/>
      <c r="K226" s="25"/>
      <c r="L226" s="25"/>
      <c r="M226" s="25"/>
      <c r="N226" s="25"/>
      <c r="O226" s="25"/>
      <c r="P226" s="25">
        <v>90</v>
      </c>
      <c r="Q226" s="25"/>
    </row>
    <row r="227" spans="1:17" ht="13.5" customHeight="1">
      <c r="A227" s="38">
        <v>9.33</v>
      </c>
      <c r="B227" s="17" t="s">
        <v>18</v>
      </c>
      <c r="C227" s="18" t="s">
        <v>97</v>
      </c>
      <c r="D227" s="19">
        <v>145</v>
      </c>
      <c r="E227" s="22"/>
      <c r="F227" s="23"/>
      <c r="G227" s="25"/>
      <c r="H227" s="25"/>
      <c r="I227" s="25"/>
      <c r="J227" s="25"/>
      <c r="K227" s="25"/>
      <c r="L227" s="25"/>
      <c r="M227" s="25"/>
      <c r="N227" s="25"/>
      <c r="O227" s="25"/>
      <c r="P227" s="25">
        <v>145</v>
      </c>
      <c r="Q227" s="25"/>
    </row>
    <row r="228" spans="1:17" ht="13.5" customHeight="1">
      <c r="A228" s="38">
        <v>9.34</v>
      </c>
      <c r="B228" s="17" t="s">
        <v>117</v>
      </c>
      <c r="C228" s="18" t="s">
        <v>342</v>
      </c>
      <c r="D228" s="19">
        <v>0</v>
      </c>
      <c r="E228" s="22"/>
      <c r="F228" s="23"/>
      <c r="G228" s="25"/>
      <c r="H228" s="25"/>
      <c r="I228" s="25"/>
      <c r="J228" s="25"/>
      <c r="K228" s="25"/>
      <c r="L228" s="25"/>
      <c r="M228" s="25"/>
      <c r="N228" s="25"/>
      <c r="O228" s="25"/>
      <c r="P228" s="25">
        <v>0</v>
      </c>
      <c r="Q228" s="25"/>
    </row>
    <row r="229" spans="1:17" ht="13.5" customHeight="1">
      <c r="A229" s="38">
        <v>9.35</v>
      </c>
      <c r="B229" s="17" t="s">
        <v>118</v>
      </c>
      <c r="C229" s="18" t="s">
        <v>342</v>
      </c>
      <c r="D229" s="19">
        <v>0</v>
      </c>
      <c r="E229" s="22"/>
      <c r="F229" s="23"/>
      <c r="G229" s="25"/>
      <c r="H229" s="25"/>
      <c r="I229" s="25"/>
      <c r="J229" s="25"/>
      <c r="K229" s="25"/>
      <c r="L229" s="25"/>
      <c r="M229" s="25"/>
      <c r="N229" s="25"/>
      <c r="O229" s="25"/>
      <c r="P229" s="25">
        <v>0</v>
      </c>
      <c r="Q229" s="25"/>
    </row>
    <row r="230" spans="1:17" ht="13.5" customHeight="1">
      <c r="A230" s="38">
        <v>9.36</v>
      </c>
      <c r="B230" s="17" t="s">
        <v>344</v>
      </c>
      <c r="C230" s="18" t="s">
        <v>101</v>
      </c>
      <c r="D230" s="19">
        <v>0</v>
      </c>
      <c r="E230" s="22"/>
      <c r="F230" s="23"/>
      <c r="G230" s="25"/>
      <c r="H230" s="25"/>
      <c r="I230" s="25"/>
      <c r="J230" s="25"/>
      <c r="K230" s="25"/>
      <c r="L230" s="25"/>
      <c r="M230" s="25"/>
      <c r="N230" s="25"/>
      <c r="O230" s="25"/>
      <c r="P230" s="25">
        <v>0</v>
      </c>
      <c r="Q230" s="25"/>
    </row>
    <row r="231" spans="1:17" ht="13.5" customHeight="1">
      <c r="A231" s="38">
        <v>9.37</v>
      </c>
      <c r="B231" s="17" t="s">
        <v>187</v>
      </c>
      <c r="C231" s="18" t="s">
        <v>92</v>
      </c>
      <c r="D231" s="19">
        <v>18</v>
      </c>
      <c r="E231" s="20">
        <v>18</v>
      </c>
      <c r="F231" s="20">
        <f aca="true" t="shared" si="7" ref="F231:F246">1.03*H231</f>
        <v>0</v>
      </c>
      <c r="G231" s="26">
        <v>15</v>
      </c>
      <c r="H231" s="19"/>
      <c r="I231" s="22"/>
      <c r="J231" s="23"/>
      <c r="K231" s="25"/>
      <c r="L231" s="25"/>
      <c r="M231" s="25"/>
      <c r="N231" s="25"/>
      <c r="O231" s="25"/>
      <c r="P231" s="25">
        <v>18</v>
      </c>
      <c r="Q231" s="25"/>
    </row>
    <row r="232" spans="1:17" ht="13.5" customHeight="1">
      <c r="A232" s="38">
        <v>9.38</v>
      </c>
      <c r="B232" s="17" t="s">
        <v>186</v>
      </c>
      <c r="C232" s="18" t="s">
        <v>92</v>
      </c>
      <c r="D232" s="19">
        <v>20</v>
      </c>
      <c r="E232" s="20">
        <v>20</v>
      </c>
      <c r="F232" s="20">
        <f t="shared" si="7"/>
        <v>0</v>
      </c>
      <c r="G232" s="26">
        <v>18</v>
      </c>
      <c r="H232" s="19"/>
      <c r="I232" s="22"/>
      <c r="J232" s="23"/>
      <c r="K232" s="25"/>
      <c r="L232" s="25"/>
      <c r="M232" s="25"/>
      <c r="N232" s="25"/>
      <c r="O232" s="25"/>
      <c r="P232" s="25">
        <v>20</v>
      </c>
      <c r="Q232" s="25"/>
    </row>
    <row r="233" spans="1:17" ht="13.5" customHeight="1">
      <c r="A233" s="38">
        <v>9.39</v>
      </c>
      <c r="B233" s="17" t="s">
        <v>185</v>
      </c>
      <c r="C233" s="18" t="s">
        <v>92</v>
      </c>
      <c r="D233" s="19">
        <v>25</v>
      </c>
      <c r="E233" s="20">
        <v>25</v>
      </c>
      <c r="F233" s="20">
        <f t="shared" si="7"/>
        <v>0</v>
      </c>
      <c r="G233" s="26">
        <v>22</v>
      </c>
      <c r="H233" s="19"/>
      <c r="I233" s="22"/>
      <c r="J233" s="23"/>
      <c r="K233" s="25"/>
      <c r="L233" s="25"/>
      <c r="M233" s="25"/>
      <c r="N233" s="25"/>
      <c r="O233" s="25"/>
      <c r="P233" s="25">
        <v>25</v>
      </c>
      <c r="Q233" s="25"/>
    </row>
    <row r="234" spans="1:17" ht="13.5" customHeight="1">
      <c r="A234" s="38">
        <v>9.4</v>
      </c>
      <c r="B234" s="17" t="s">
        <v>188</v>
      </c>
      <c r="C234" s="18" t="s">
        <v>92</v>
      </c>
      <c r="D234" s="19">
        <v>12</v>
      </c>
      <c r="E234" s="20">
        <v>12</v>
      </c>
      <c r="F234" s="20">
        <f t="shared" si="7"/>
        <v>0</v>
      </c>
      <c r="G234" s="26">
        <v>10</v>
      </c>
      <c r="H234" s="19"/>
      <c r="I234" s="22"/>
      <c r="J234" s="23"/>
      <c r="K234" s="25"/>
      <c r="L234" s="25"/>
      <c r="M234" s="25"/>
      <c r="N234" s="25"/>
      <c r="O234" s="25"/>
      <c r="P234" s="25">
        <v>12</v>
      </c>
      <c r="Q234" s="25"/>
    </row>
    <row r="235" spans="1:17" ht="13.5" customHeight="1">
      <c r="A235" s="38">
        <v>9.41</v>
      </c>
      <c r="B235" s="17" t="s">
        <v>189</v>
      </c>
      <c r="C235" s="18" t="s">
        <v>92</v>
      </c>
      <c r="D235" s="19">
        <v>15</v>
      </c>
      <c r="E235" s="20">
        <v>15</v>
      </c>
      <c r="F235" s="20">
        <f t="shared" si="7"/>
        <v>0</v>
      </c>
      <c r="G235" s="26">
        <v>13</v>
      </c>
      <c r="H235" s="19"/>
      <c r="I235" s="22"/>
      <c r="J235" s="23"/>
      <c r="K235" s="25"/>
      <c r="L235" s="25"/>
      <c r="M235" s="25"/>
      <c r="N235" s="25"/>
      <c r="O235" s="25"/>
      <c r="P235" s="25">
        <v>15</v>
      </c>
      <c r="Q235" s="25"/>
    </row>
    <row r="236" spans="1:17" ht="13.5" customHeight="1">
      <c r="A236" s="38">
        <v>9.42</v>
      </c>
      <c r="B236" s="17" t="s">
        <v>65</v>
      </c>
      <c r="C236" s="18" t="s">
        <v>140</v>
      </c>
      <c r="D236" s="19">
        <v>900</v>
      </c>
      <c r="E236" s="20">
        <v>15</v>
      </c>
      <c r="F236" s="20">
        <f t="shared" si="7"/>
        <v>0</v>
      </c>
      <c r="G236" s="26">
        <v>13</v>
      </c>
      <c r="H236" s="19"/>
      <c r="I236" s="22"/>
      <c r="J236" s="23"/>
      <c r="K236" s="25"/>
      <c r="L236" s="25"/>
      <c r="M236" s="25"/>
      <c r="N236" s="25"/>
      <c r="O236" s="25"/>
      <c r="P236" s="25">
        <v>900</v>
      </c>
      <c r="Q236" s="25"/>
    </row>
    <row r="237" spans="1:17" ht="13.5" customHeight="1">
      <c r="A237" s="38">
        <v>9.43</v>
      </c>
      <c r="B237" s="17" t="s">
        <v>358</v>
      </c>
      <c r="C237" s="18" t="s">
        <v>92</v>
      </c>
      <c r="D237" s="19">
        <v>280</v>
      </c>
      <c r="E237" s="20">
        <v>15</v>
      </c>
      <c r="F237" s="20">
        <f t="shared" si="7"/>
        <v>0</v>
      </c>
      <c r="G237" s="26">
        <v>13</v>
      </c>
      <c r="H237" s="19"/>
      <c r="I237" s="22"/>
      <c r="J237" s="23"/>
      <c r="K237" s="25"/>
      <c r="L237" s="25"/>
      <c r="M237" s="25"/>
      <c r="N237" s="25"/>
      <c r="O237" s="25"/>
      <c r="P237" s="25">
        <v>280</v>
      </c>
      <c r="Q237" s="25"/>
    </row>
    <row r="238" spans="1:17" ht="13.5" customHeight="1">
      <c r="A238" s="38">
        <v>9.44</v>
      </c>
      <c r="B238" s="17" t="s">
        <v>386</v>
      </c>
      <c r="C238" s="18" t="s">
        <v>92</v>
      </c>
      <c r="D238" s="19">
        <v>30</v>
      </c>
      <c r="E238" s="20">
        <v>15</v>
      </c>
      <c r="F238" s="20">
        <f t="shared" si="7"/>
        <v>0</v>
      </c>
      <c r="G238" s="26">
        <v>13</v>
      </c>
      <c r="H238" s="19"/>
      <c r="I238" s="22"/>
      <c r="J238" s="23"/>
      <c r="K238" s="25"/>
      <c r="L238" s="25"/>
      <c r="M238" s="25"/>
      <c r="N238" s="25"/>
      <c r="O238" s="25"/>
      <c r="P238" s="25">
        <v>30</v>
      </c>
      <c r="Q238" s="25"/>
    </row>
    <row r="239" spans="1:17" ht="13.5" customHeight="1">
      <c r="A239" s="38">
        <v>9.45</v>
      </c>
      <c r="B239" s="17" t="s">
        <v>387</v>
      </c>
      <c r="C239" s="18" t="s">
        <v>92</v>
      </c>
      <c r="D239" s="19">
        <v>90</v>
      </c>
      <c r="E239" s="20">
        <v>15</v>
      </c>
      <c r="F239" s="20">
        <f t="shared" si="7"/>
        <v>0</v>
      </c>
      <c r="G239" s="26">
        <v>13</v>
      </c>
      <c r="H239" s="19"/>
      <c r="I239" s="22"/>
      <c r="J239" s="23"/>
      <c r="K239" s="25"/>
      <c r="L239" s="25"/>
      <c r="M239" s="25"/>
      <c r="N239" s="25"/>
      <c r="O239" s="25"/>
      <c r="P239" s="25">
        <v>90</v>
      </c>
      <c r="Q239" s="25"/>
    </row>
    <row r="240" spans="1:17" ht="13.5" customHeight="1">
      <c r="A240" s="38">
        <v>9.46</v>
      </c>
      <c r="B240" s="17" t="s">
        <v>388</v>
      </c>
      <c r="C240" s="18" t="s">
        <v>111</v>
      </c>
      <c r="D240" s="19">
        <v>60</v>
      </c>
      <c r="E240" s="20">
        <v>15</v>
      </c>
      <c r="F240" s="20">
        <f t="shared" si="7"/>
        <v>0</v>
      </c>
      <c r="G240" s="26">
        <v>13</v>
      </c>
      <c r="H240" s="19"/>
      <c r="I240" s="22"/>
      <c r="J240" s="23"/>
      <c r="K240" s="25"/>
      <c r="L240" s="25"/>
      <c r="M240" s="25"/>
      <c r="N240" s="25"/>
      <c r="O240" s="25"/>
      <c r="P240" s="25">
        <v>60</v>
      </c>
      <c r="Q240" s="25"/>
    </row>
    <row r="241" spans="1:17" ht="13.5" customHeight="1">
      <c r="A241" s="38">
        <v>9.47</v>
      </c>
      <c r="B241" s="17" t="s">
        <v>410</v>
      </c>
      <c r="C241" s="18" t="s">
        <v>110</v>
      </c>
      <c r="D241" s="19">
        <v>420</v>
      </c>
      <c r="E241" s="20">
        <v>15</v>
      </c>
      <c r="F241" s="20">
        <f t="shared" si="7"/>
        <v>0</v>
      </c>
      <c r="G241" s="26">
        <v>13</v>
      </c>
      <c r="H241" s="19"/>
      <c r="I241" s="22"/>
      <c r="J241" s="23"/>
      <c r="K241" s="25"/>
      <c r="L241" s="25"/>
      <c r="M241" s="25"/>
      <c r="N241" s="25"/>
      <c r="O241" s="25"/>
      <c r="P241" s="25">
        <v>420</v>
      </c>
      <c r="Q241" s="25"/>
    </row>
    <row r="242" spans="1:17" ht="13.5" customHeight="1">
      <c r="A242" s="38">
        <v>9.48</v>
      </c>
      <c r="B242" s="17" t="s">
        <v>392</v>
      </c>
      <c r="C242" s="18" t="s">
        <v>155</v>
      </c>
      <c r="D242" s="19">
        <v>75</v>
      </c>
      <c r="E242" s="20">
        <v>15</v>
      </c>
      <c r="F242" s="20">
        <f t="shared" si="7"/>
        <v>0</v>
      </c>
      <c r="G242" s="26">
        <v>13</v>
      </c>
      <c r="H242" s="19"/>
      <c r="I242" s="22"/>
      <c r="J242" s="23"/>
      <c r="K242" s="25"/>
      <c r="L242" s="25"/>
      <c r="M242" s="25"/>
      <c r="N242" s="25"/>
      <c r="O242" s="25"/>
      <c r="P242" s="25">
        <v>75</v>
      </c>
      <c r="Q242" s="25"/>
    </row>
    <row r="243" spans="1:17" ht="13.5" customHeight="1">
      <c r="A243" s="38">
        <v>9.49</v>
      </c>
      <c r="B243" s="17" t="s">
        <v>396</v>
      </c>
      <c r="C243" s="18" t="s">
        <v>89</v>
      </c>
      <c r="D243" s="19">
        <v>420</v>
      </c>
      <c r="E243" s="20">
        <v>15</v>
      </c>
      <c r="F243" s="20">
        <f t="shared" si="7"/>
        <v>0</v>
      </c>
      <c r="G243" s="26">
        <v>13</v>
      </c>
      <c r="H243" s="19"/>
      <c r="I243" s="22"/>
      <c r="J243" s="23"/>
      <c r="K243" s="25"/>
      <c r="L243" s="25"/>
      <c r="M243" s="25"/>
      <c r="N243" s="25"/>
      <c r="O243" s="25"/>
      <c r="P243" s="25">
        <v>420</v>
      </c>
      <c r="Q243" s="25"/>
    </row>
    <row r="244" spans="1:17" ht="13.5" customHeight="1">
      <c r="A244" s="38">
        <v>9.5</v>
      </c>
      <c r="B244" s="17" t="s">
        <v>411</v>
      </c>
      <c r="C244" s="18" t="s">
        <v>89</v>
      </c>
      <c r="D244" s="19">
        <v>1435</v>
      </c>
      <c r="E244" s="20">
        <v>15</v>
      </c>
      <c r="F244" s="20">
        <f t="shared" si="7"/>
        <v>0</v>
      </c>
      <c r="G244" s="26">
        <v>13</v>
      </c>
      <c r="H244" s="19"/>
      <c r="I244" s="22"/>
      <c r="J244" s="23"/>
      <c r="K244" s="25"/>
      <c r="L244" s="25"/>
      <c r="M244" s="25"/>
      <c r="N244" s="25"/>
      <c r="O244" s="25"/>
      <c r="P244" s="25">
        <v>1435</v>
      </c>
      <c r="Q244" s="25"/>
    </row>
    <row r="245" spans="1:17" ht="13.5" customHeight="1">
      <c r="A245" s="38">
        <v>9.51</v>
      </c>
      <c r="B245" s="17" t="s">
        <v>435</v>
      </c>
      <c r="C245" s="18" t="s">
        <v>110</v>
      </c>
      <c r="D245" s="19">
        <v>1650</v>
      </c>
      <c r="E245" s="20">
        <v>15</v>
      </c>
      <c r="F245" s="20">
        <f t="shared" si="7"/>
        <v>0</v>
      </c>
      <c r="G245" s="26">
        <v>13</v>
      </c>
      <c r="H245" s="19"/>
      <c r="I245" s="22"/>
      <c r="J245" s="23"/>
      <c r="K245" s="25"/>
      <c r="L245" s="25"/>
      <c r="M245" s="25"/>
      <c r="N245" s="25"/>
      <c r="O245" s="25"/>
      <c r="P245" s="25">
        <v>1650</v>
      </c>
      <c r="Q245" s="25"/>
    </row>
    <row r="246" spans="1:17" ht="13.5" customHeight="1">
      <c r="A246" s="37">
        <v>10</v>
      </c>
      <c r="B246" s="28" t="s">
        <v>95</v>
      </c>
      <c r="C246" s="18"/>
      <c r="D246" s="19">
        <v>0</v>
      </c>
      <c r="E246" s="20">
        <f>1.05*G246</f>
        <v>0</v>
      </c>
      <c r="F246" s="20">
        <f t="shared" si="7"/>
        <v>0</v>
      </c>
      <c r="G246" s="26"/>
      <c r="H246" s="19"/>
      <c r="I246" s="22"/>
      <c r="J246" s="23"/>
      <c r="K246" s="25"/>
      <c r="L246" s="25"/>
      <c r="M246" s="25"/>
      <c r="N246" s="25"/>
      <c r="O246" s="25"/>
      <c r="P246" s="25">
        <v>0</v>
      </c>
      <c r="Q246" s="25"/>
    </row>
    <row r="247" spans="1:17" s="36" customFormat="1" ht="13.5" customHeight="1">
      <c r="A247" s="40">
        <v>10.01</v>
      </c>
      <c r="B247" s="17" t="s">
        <v>66</v>
      </c>
      <c r="C247" s="18" t="s">
        <v>92</v>
      </c>
      <c r="D247" s="19">
        <v>50</v>
      </c>
      <c r="E247" s="33"/>
      <c r="F247" s="34"/>
      <c r="G247" s="35"/>
      <c r="H247" s="35"/>
      <c r="I247" s="35"/>
      <c r="J247" s="35"/>
      <c r="K247" s="35"/>
      <c r="L247" s="35"/>
      <c r="M247" s="35"/>
      <c r="N247" s="35"/>
      <c r="O247" s="35"/>
      <c r="P247" s="35">
        <v>50</v>
      </c>
      <c r="Q247" s="35"/>
    </row>
    <row r="248" spans="1:17" s="36" customFormat="1" ht="13.5" customHeight="1">
      <c r="A248" s="40">
        <v>10.02</v>
      </c>
      <c r="B248" s="17" t="s">
        <v>309</v>
      </c>
      <c r="C248" s="18" t="s">
        <v>92</v>
      </c>
      <c r="D248" s="19">
        <v>69.75</v>
      </c>
      <c r="E248" s="33"/>
      <c r="F248" s="34"/>
      <c r="G248" s="35"/>
      <c r="H248" s="35"/>
      <c r="I248" s="35"/>
      <c r="J248" s="35"/>
      <c r="K248" s="35"/>
      <c r="L248" s="35"/>
      <c r="M248" s="35"/>
      <c r="N248" s="35"/>
      <c r="O248" s="35"/>
      <c r="P248" s="35">
        <v>69.75</v>
      </c>
      <c r="Q248" s="35"/>
    </row>
    <row r="249" spans="1:17" s="36" customFormat="1" ht="13.5" customHeight="1">
      <c r="A249" s="40">
        <v>10.03</v>
      </c>
      <c r="B249" s="17" t="s">
        <v>310</v>
      </c>
      <c r="C249" s="18" t="s">
        <v>92</v>
      </c>
      <c r="D249" s="19">
        <v>137.5</v>
      </c>
      <c r="E249" s="33"/>
      <c r="F249" s="34"/>
      <c r="G249" s="35"/>
      <c r="H249" s="35"/>
      <c r="I249" s="35"/>
      <c r="J249" s="35"/>
      <c r="K249" s="35"/>
      <c r="L249" s="35"/>
      <c r="M249" s="35"/>
      <c r="N249" s="35"/>
      <c r="O249" s="35"/>
      <c r="P249" s="35">
        <v>137.5</v>
      </c>
      <c r="Q249" s="35"/>
    </row>
    <row r="250" spans="1:17" s="36" customFormat="1" ht="13.5" customHeight="1">
      <c r="A250" s="40">
        <v>10.04</v>
      </c>
      <c r="B250" s="17" t="s">
        <v>311</v>
      </c>
      <c r="C250" s="18" t="s">
        <v>92</v>
      </c>
      <c r="D250" s="19">
        <v>192.5</v>
      </c>
      <c r="E250" s="33"/>
      <c r="F250" s="34"/>
      <c r="G250" s="35"/>
      <c r="H250" s="35"/>
      <c r="I250" s="35"/>
      <c r="J250" s="35"/>
      <c r="K250" s="35"/>
      <c r="L250" s="35"/>
      <c r="M250" s="35"/>
      <c r="N250" s="35"/>
      <c r="O250" s="35"/>
      <c r="P250" s="35">
        <v>192.5</v>
      </c>
      <c r="Q250" s="35"/>
    </row>
    <row r="251" spans="1:17" s="36" customFormat="1" ht="13.5" customHeight="1">
      <c r="A251" s="40">
        <v>10.05</v>
      </c>
      <c r="B251" s="17" t="s">
        <v>312</v>
      </c>
      <c r="C251" s="18" t="s">
        <v>92</v>
      </c>
      <c r="D251" s="19">
        <v>214.75</v>
      </c>
      <c r="E251" s="33"/>
      <c r="F251" s="34"/>
      <c r="G251" s="35"/>
      <c r="H251" s="35"/>
      <c r="I251" s="35"/>
      <c r="J251" s="35"/>
      <c r="K251" s="35"/>
      <c r="L251" s="35"/>
      <c r="M251" s="35"/>
      <c r="N251" s="35"/>
      <c r="O251" s="35"/>
      <c r="P251" s="35">
        <v>214.75</v>
      </c>
      <c r="Q251" s="35"/>
    </row>
    <row r="252" spans="1:17" s="36" customFormat="1" ht="13.5" customHeight="1">
      <c r="A252" s="40">
        <v>10.06</v>
      </c>
      <c r="B252" s="17" t="s">
        <v>313</v>
      </c>
      <c r="C252" s="18" t="s">
        <v>92</v>
      </c>
      <c r="D252" s="19">
        <v>112.5</v>
      </c>
      <c r="E252" s="33"/>
      <c r="F252" s="34"/>
      <c r="G252" s="35"/>
      <c r="H252" s="35"/>
      <c r="I252" s="35"/>
      <c r="J252" s="35"/>
      <c r="K252" s="35"/>
      <c r="L252" s="35"/>
      <c r="M252" s="35"/>
      <c r="N252" s="35"/>
      <c r="O252" s="35"/>
      <c r="P252" s="35">
        <v>112.5</v>
      </c>
      <c r="Q252" s="35"/>
    </row>
    <row r="253" spans="1:17" s="36" customFormat="1" ht="13.5" customHeight="1">
      <c r="A253" s="40">
        <v>10.07</v>
      </c>
      <c r="B253" s="17" t="s">
        <v>314</v>
      </c>
      <c r="C253" s="18" t="s">
        <v>92</v>
      </c>
      <c r="D253" s="19">
        <v>175</v>
      </c>
      <c r="E253" s="33"/>
      <c r="F253" s="34"/>
      <c r="G253" s="35"/>
      <c r="H253" s="35"/>
      <c r="I253" s="35"/>
      <c r="J253" s="35"/>
      <c r="K253" s="35"/>
      <c r="L253" s="35"/>
      <c r="M253" s="35"/>
      <c r="N253" s="35"/>
      <c r="O253" s="35"/>
      <c r="P253" s="35">
        <v>175</v>
      </c>
      <c r="Q253" s="35"/>
    </row>
    <row r="254" spans="1:17" s="36" customFormat="1" ht="13.5" customHeight="1">
      <c r="A254" s="40">
        <v>10.08</v>
      </c>
      <c r="B254" s="17" t="s">
        <v>315</v>
      </c>
      <c r="C254" s="18" t="s">
        <v>92</v>
      </c>
      <c r="D254" s="19">
        <v>339</v>
      </c>
      <c r="E254" s="33"/>
      <c r="F254" s="34"/>
      <c r="G254" s="35"/>
      <c r="H254" s="35"/>
      <c r="I254" s="35"/>
      <c r="J254" s="35"/>
      <c r="K254" s="35"/>
      <c r="L254" s="35"/>
      <c r="M254" s="35"/>
      <c r="N254" s="35"/>
      <c r="O254" s="35"/>
      <c r="P254" s="35">
        <v>339</v>
      </c>
      <c r="Q254" s="35"/>
    </row>
    <row r="255" spans="1:17" s="36" customFormat="1" ht="13.5" customHeight="1">
      <c r="A255" s="40">
        <v>10.09</v>
      </c>
      <c r="B255" s="17" t="s">
        <v>316</v>
      </c>
      <c r="C255" s="18" t="s">
        <v>92</v>
      </c>
      <c r="D255" s="19">
        <v>430.5</v>
      </c>
      <c r="E255" s="33"/>
      <c r="F255" s="34"/>
      <c r="G255" s="35"/>
      <c r="H255" s="35"/>
      <c r="I255" s="35"/>
      <c r="J255" s="35"/>
      <c r="K255" s="35"/>
      <c r="L255" s="35"/>
      <c r="M255" s="35"/>
      <c r="N255" s="35"/>
      <c r="O255" s="35"/>
      <c r="P255" s="35">
        <v>430.5</v>
      </c>
      <c r="Q255" s="35"/>
    </row>
    <row r="256" spans="1:17" s="36" customFormat="1" ht="13.5" customHeight="1">
      <c r="A256" s="40">
        <v>10.1</v>
      </c>
      <c r="B256" s="17" t="s">
        <v>500</v>
      </c>
      <c r="C256" s="18" t="s">
        <v>110</v>
      </c>
      <c r="D256" s="19">
        <v>180</v>
      </c>
      <c r="E256" s="33"/>
      <c r="F256" s="34"/>
      <c r="G256" s="35"/>
      <c r="H256" s="35"/>
      <c r="I256" s="35"/>
      <c r="J256" s="35"/>
      <c r="K256" s="35"/>
      <c r="L256" s="35"/>
      <c r="M256" s="35"/>
      <c r="N256" s="35"/>
      <c r="O256" s="35"/>
      <c r="P256" s="35">
        <v>180</v>
      </c>
      <c r="Q256" s="35"/>
    </row>
    <row r="257" spans="1:17" s="36" customFormat="1" ht="13.5" customHeight="1">
      <c r="A257" s="40">
        <v>10.11</v>
      </c>
      <c r="B257" s="17" t="s">
        <v>501</v>
      </c>
      <c r="C257" s="18" t="s">
        <v>110</v>
      </c>
      <c r="D257" s="19">
        <v>33</v>
      </c>
      <c r="E257" s="33"/>
      <c r="F257" s="34"/>
      <c r="G257" s="35"/>
      <c r="H257" s="35"/>
      <c r="I257" s="35"/>
      <c r="J257" s="35"/>
      <c r="K257" s="35"/>
      <c r="L257" s="35"/>
      <c r="M257" s="35"/>
      <c r="N257" s="35"/>
      <c r="O257" s="35"/>
      <c r="P257" s="35">
        <v>33</v>
      </c>
      <c r="Q257" s="35"/>
    </row>
    <row r="258" spans="1:17" s="36" customFormat="1" ht="13.5" customHeight="1">
      <c r="A258" s="40">
        <v>10.12</v>
      </c>
      <c r="B258" s="17" t="s">
        <v>502</v>
      </c>
      <c r="C258" s="18" t="s">
        <v>110</v>
      </c>
      <c r="D258" s="19">
        <v>50.5</v>
      </c>
      <c r="E258" s="33"/>
      <c r="F258" s="34"/>
      <c r="G258" s="35"/>
      <c r="H258" s="35"/>
      <c r="I258" s="35"/>
      <c r="J258" s="35"/>
      <c r="K258" s="35"/>
      <c r="L258" s="35"/>
      <c r="M258" s="35"/>
      <c r="N258" s="35"/>
      <c r="O258" s="35"/>
      <c r="P258" s="35">
        <v>50.5</v>
      </c>
      <c r="Q258" s="35"/>
    </row>
    <row r="259" spans="1:17" s="36" customFormat="1" ht="13.5" customHeight="1">
      <c r="A259" s="40">
        <v>10.13</v>
      </c>
      <c r="B259" s="17" t="s">
        <v>503</v>
      </c>
      <c r="C259" s="18" t="s">
        <v>110</v>
      </c>
      <c r="D259" s="19">
        <v>79</v>
      </c>
      <c r="E259" s="33"/>
      <c r="F259" s="34"/>
      <c r="G259" s="35"/>
      <c r="H259" s="35"/>
      <c r="I259" s="35"/>
      <c r="J259" s="35"/>
      <c r="K259" s="35"/>
      <c r="L259" s="35"/>
      <c r="M259" s="35"/>
      <c r="N259" s="35"/>
      <c r="O259" s="35"/>
      <c r="P259" s="35">
        <v>79</v>
      </c>
      <c r="Q259" s="35"/>
    </row>
    <row r="260" spans="1:17" s="36" customFormat="1" ht="13.5" customHeight="1">
      <c r="A260" s="40">
        <v>10.14</v>
      </c>
      <c r="B260" s="17" t="s">
        <v>504</v>
      </c>
      <c r="C260" s="18" t="s">
        <v>110</v>
      </c>
      <c r="D260" s="19">
        <v>84.5</v>
      </c>
      <c r="E260" s="33"/>
      <c r="F260" s="34"/>
      <c r="G260" s="35"/>
      <c r="H260" s="35"/>
      <c r="I260" s="35"/>
      <c r="J260" s="35"/>
      <c r="K260" s="35"/>
      <c r="L260" s="35"/>
      <c r="M260" s="35"/>
      <c r="N260" s="35"/>
      <c r="O260" s="35"/>
      <c r="P260" s="35">
        <v>84.5</v>
      </c>
      <c r="Q260" s="35"/>
    </row>
    <row r="261" spans="1:17" s="36" customFormat="1" ht="13.5" customHeight="1">
      <c r="A261" s="40">
        <v>10.15</v>
      </c>
      <c r="B261" s="17" t="s">
        <v>505</v>
      </c>
      <c r="C261" s="18" t="s">
        <v>110</v>
      </c>
      <c r="D261" s="19">
        <v>133.9</v>
      </c>
      <c r="E261" s="33"/>
      <c r="F261" s="34"/>
      <c r="G261" s="35"/>
      <c r="H261" s="35"/>
      <c r="I261" s="35"/>
      <c r="J261" s="35"/>
      <c r="K261" s="35"/>
      <c r="L261" s="35"/>
      <c r="M261" s="35"/>
      <c r="N261" s="35"/>
      <c r="O261" s="35"/>
      <c r="P261" s="35">
        <v>133.9</v>
      </c>
      <c r="Q261" s="35"/>
    </row>
    <row r="262" spans="1:17" s="36" customFormat="1" ht="13.5" customHeight="1">
      <c r="A262" s="40">
        <v>10.16</v>
      </c>
      <c r="B262" s="17" t="s">
        <v>317</v>
      </c>
      <c r="C262" s="18" t="s">
        <v>92</v>
      </c>
      <c r="D262" s="19">
        <v>15</v>
      </c>
      <c r="E262" s="33"/>
      <c r="F262" s="34"/>
      <c r="G262" s="35"/>
      <c r="H262" s="35"/>
      <c r="I262" s="35"/>
      <c r="J262" s="35"/>
      <c r="K262" s="35"/>
      <c r="L262" s="35"/>
      <c r="M262" s="35"/>
      <c r="N262" s="35"/>
      <c r="O262" s="35"/>
      <c r="P262" s="35">
        <v>15</v>
      </c>
      <c r="Q262" s="35"/>
    </row>
    <row r="263" spans="1:17" s="36" customFormat="1" ht="13.5" customHeight="1">
      <c r="A263" s="40">
        <v>10.17</v>
      </c>
      <c r="B263" s="17" t="s">
        <v>318</v>
      </c>
      <c r="C263" s="18" t="s">
        <v>92</v>
      </c>
      <c r="D263" s="19">
        <v>30</v>
      </c>
      <c r="E263" s="33"/>
      <c r="F263" s="34"/>
      <c r="G263" s="35"/>
      <c r="H263" s="35"/>
      <c r="I263" s="35"/>
      <c r="J263" s="35"/>
      <c r="K263" s="35"/>
      <c r="L263" s="35"/>
      <c r="M263" s="35"/>
      <c r="N263" s="35"/>
      <c r="O263" s="35"/>
      <c r="P263" s="35">
        <v>30</v>
      </c>
      <c r="Q263" s="35"/>
    </row>
    <row r="264" spans="1:17" s="36" customFormat="1" ht="13.5" customHeight="1">
      <c r="A264" s="40">
        <v>10.18</v>
      </c>
      <c r="B264" s="17" t="s">
        <v>319</v>
      </c>
      <c r="C264" s="18" t="s">
        <v>89</v>
      </c>
      <c r="D264" s="19">
        <v>2600</v>
      </c>
      <c r="E264" s="33"/>
      <c r="F264" s="34"/>
      <c r="G264" s="35"/>
      <c r="H264" s="35"/>
      <c r="I264" s="35"/>
      <c r="J264" s="35"/>
      <c r="K264" s="35"/>
      <c r="L264" s="35"/>
      <c r="M264" s="35"/>
      <c r="N264" s="35"/>
      <c r="O264" s="35"/>
      <c r="P264" s="35">
        <v>2600</v>
      </c>
      <c r="Q264" s="35"/>
    </row>
    <row r="265" spans="1:17" s="36" customFormat="1" ht="13.5" customHeight="1">
      <c r="A265" s="40">
        <v>10.19</v>
      </c>
      <c r="B265" s="17" t="s">
        <v>320</v>
      </c>
      <c r="C265" s="18" t="s">
        <v>89</v>
      </c>
      <c r="D265" s="19">
        <v>1184.5</v>
      </c>
      <c r="E265" s="33"/>
      <c r="F265" s="34"/>
      <c r="G265" s="35"/>
      <c r="H265" s="35"/>
      <c r="I265" s="35"/>
      <c r="J265" s="35"/>
      <c r="K265" s="35"/>
      <c r="L265" s="35"/>
      <c r="M265" s="35"/>
      <c r="N265" s="35"/>
      <c r="O265" s="35"/>
      <c r="P265" s="35">
        <v>1184.5</v>
      </c>
      <c r="Q265" s="35"/>
    </row>
    <row r="266" spans="1:17" s="36" customFormat="1" ht="13.5" customHeight="1">
      <c r="A266" s="40">
        <v>10.2</v>
      </c>
      <c r="B266" s="17" t="s">
        <v>321</v>
      </c>
      <c r="C266" s="18" t="s">
        <v>89</v>
      </c>
      <c r="D266" s="19">
        <v>840</v>
      </c>
      <c r="E266" s="33"/>
      <c r="F266" s="34"/>
      <c r="G266" s="35"/>
      <c r="H266" s="35"/>
      <c r="I266" s="35"/>
      <c r="J266" s="35"/>
      <c r="K266" s="35"/>
      <c r="L266" s="35"/>
      <c r="M266" s="35"/>
      <c r="N266" s="35"/>
      <c r="O266" s="35"/>
      <c r="P266" s="35">
        <v>840</v>
      </c>
      <c r="Q266" s="35"/>
    </row>
    <row r="267" spans="1:17" s="36" customFormat="1" ht="13.5" customHeight="1">
      <c r="A267" s="40">
        <v>10.21</v>
      </c>
      <c r="B267" s="17" t="s">
        <v>322</v>
      </c>
      <c r="C267" s="18" t="s">
        <v>89</v>
      </c>
      <c r="D267" s="19">
        <v>490</v>
      </c>
      <c r="E267" s="33"/>
      <c r="F267" s="34"/>
      <c r="G267" s="35"/>
      <c r="H267" s="35"/>
      <c r="I267" s="35"/>
      <c r="J267" s="35"/>
      <c r="K267" s="35"/>
      <c r="L267" s="35"/>
      <c r="M267" s="35"/>
      <c r="N267" s="35"/>
      <c r="O267" s="35"/>
      <c r="P267" s="35">
        <v>490</v>
      </c>
      <c r="Q267" s="35"/>
    </row>
    <row r="268" spans="1:17" s="36" customFormat="1" ht="13.5" customHeight="1">
      <c r="A268" s="40">
        <v>10.22</v>
      </c>
      <c r="B268" s="17" t="s">
        <v>323</v>
      </c>
      <c r="C268" s="18" t="s">
        <v>89</v>
      </c>
      <c r="D268" s="19">
        <v>440</v>
      </c>
      <c r="E268" s="33"/>
      <c r="F268" s="34"/>
      <c r="G268" s="35"/>
      <c r="H268" s="35"/>
      <c r="I268" s="35"/>
      <c r="J268" s="35"/>
      <c r="K268" s="35"/>
      <c r="L268" s="35"/>
      <c r="M268" s="35"/>
      <c r="N268" s="35"/>
      <c r="O268" s="35"/>
      <c r="P268" s="35">
        <v>440</v>
      </c>
      <c r="Q268" s="35"/>
    </row>
    <row r="269" spans="1:17" s="36" customFormat="1" ht="13.5" customHeight="1">
      <c r="A269" s="40">
        <v>10.23</v>
      </c>
      <c r="B269" s="17" t="s">
        <v>324</v>
      </c>
      <c r="C269" s="18" t="s">
        <v>92</v>
      </c>
      <c r="D269" s="19">
        <v>97.68</v>
      </c>
      <c r="E269" s="33"/>
      <c r="F269" s="34"/>
      <c r="G269" s="35"/>
      <c r="H269" s="35"/>
      <c r="I269" s="35"/>
      <c r="J269" s="35"/>
      <c r="K269" s="35"/>
      <c r="L269" s="35"/>
      <c r="M269" s="35"/>
      <c r="N269" s="35"/>
      <c r="O269" s="35"/>
      <c r="P269" s="35">
        <v>97.68</v>
      </c>
      <c r="Q269" s="35"/>
    </row>
    <row r="270" spans="1:17" s="36" customFormat="1" ht="13.5" customHeight="1">
      <c r="A270" s="40">
        <v>10.24</v>
      </c>
      <c r="B270" s="17" t="s">
        <v>325</v>
      </c>
      <c r="C270" s="18" t="s">
        <v>92</v>
      </c>
      <c r="D270" s="19">
        <v>153</v>
      </c>
      <c r="E270" s="33"/>
      <c r="F270" s="34"/>
      <c r="G270" s="35"/>
      <c r="H270" s="35"/>
      <c r="I270" s="35"/>
      <c r="J270" s="35"/>
      <c r="K270" s="35"/>
      <c r="L270" s="35"/>
      <c r="M270" s="35"/>
      <c r="N270" s="35"/>
      <c r="O270" s="35"/>
      <c r="P270" s="35">
        <v>153</v>
      </c>
      <c r="Q270" s="35"/>
    </row>
    <row r="271" spans="1:17" s="36" customFormat="1" ht="13.5" customHeight="1">
      <c r="A271" s="40">
        <v>10.25</v>
      </c>
      <c r="B271" s="17" t="s">
        <v>326</v>
      </c>
      <c r="C271" s="18" t="s">
        <v>92</v>
      </c>
      <c r="D271" s="19">
        <v>208</v>
      </c>
      <c r="E271" s="33"/>
      <c r="F271" s="34"/>
      <c r="G271" s="35"/>
      <c r="H271" s="35"/>
      <c r="I271" s="35"/>
      <c r="J271" s="35"/>
      <c r="K271" s="35"/>
      <c r="L271" s="35"/>
      <c r="M271" s="35"/>
      <c r="N271" s="35"/>
      <c r="O271" s="35"/>
      <c r="P271" s="35">
        <v>208</v>
      </c>
      <c r="Q271" s="35"/>
    </row>
    <row r="272" spans="1:17" s="36" customFormat="1" ht="13.5" customHeight="1">
      <c r="A272" s="40">
        <v>10.26</v>
      </c>
      <c r="B272" s="17" t="s">
        <v>327</v>
      </c>
      <c r="C272" s="18" t="s">
        <v>92</v>
      </c>
      <c r="D272" s="19">
        <v>251</v>
      </c>
      <c r="E272" s="33"/>
      <c r="F272" s="34"/>
      <c r="G272" s="35"/>
      <c r="H272" s="35"/>
      <c r="I272" s="35"/>
      <c r="J272" s="35"/>
      <c r="K272" s="35"/>
      <c r="L272" s="35"/>
      <c r="M272" s="35"/>
      <c r="N272" s="35"/>
      <c r="O272" s="35"/>
      <c r="P272" s="35">
        <v>251</v>
      </c>
      <c r="Q272" s="35"/>
    </row>
    <row r="273" spans="1:17" s="36" customFormat="1" ht="13.5" customHeight="1">
      <c r="A273" s="40">
        <v>10.27</v>
      </c>
      <c r="B273" s="17" t="s">
        <v>328</v>
      </c>
      <c r="C273" s="18" t="s">
        <v>92</v>
      </c>
      <c r="D273" s="19">
        <v>88</v>
      </c>
      <c r="E273" s="33"/>
      <c r="F273" s="34"/>
      <c r="G273" s="35"/>
      <c r="H273" s="35"/>
      <c r="I273" s="35"/>
      <c r="J273" s="35"/>
      <c r="K273" s="35"/>
      <c r="L273" s="35"/>
      <c r="M273" s="35"/>
      <c r="N273" s="35"/>
      <c r="O273" s="35"/>
      <c r="P273" s="35">
        <v>88</v>
      </c>
      <c r="Q273" s="35"/>
    </row>
    <row r="274" spans="1:17" s="36" customFormat="1" ht="13.5" customHeight="1">
      <c r="A274" s="40">
        <v>10.28</v>
      </c>
      <c r="B274" s="17" t="s">
        <v>329</v>
      </c>
      <c r="C274" s="18" t="s">
        <v>92</v>
      </c>
      <c r="D274" s="19">
        <v>263.8</v>
      </c>
      <c r="E274" s="33"/>
      <c r="F274" s="34"/>
      <c r="G274" s="35"/>
      <c r="H274" s="35"/>
      <c r="I274" s="35"/>
      <c r="J274" s="35"/>
      <c r="K274" s="35"/>
      <c r="L274" s="35"/>
      <c r="M274" s="35"/>
      <c r="N274" s="35"/>
      <c r="O274" s="35"/>
      <c r="P274" s="35">
        <v>263.8</v>
      </c>
      <c r="Q274" s="35"/>
    </row>
    <row r="275" spans="1:17" s="36" customFormat="1" ht="13.5" customHeight="1">
      <c r="A275" s="40">
        <v>10.29</v>
      </c>
      <c r="B275" s="17" t="s">
        <v>330</v>
      </c>
      <c r="C275" s="18" t="s">
        <v>92</v>
      </c>
      <c r="D275" s="19">
        <v>756.5</v>
      </c>
      <c r="E275" s="33"/>
      <c r="F275" s="34"/>
      <c r="G275" s="35"/>
      <c r="H275" s="35"/>
      <c r="I275" s="35"/>
      <c r="J275" s="35"/>
      <c r="K275" s="35"/>
      <c r="L275" s="35"/>
      <c r="M275" s="35"/>
      <c r="N275" s="35"/>
      <c r="O275" s="35"/>
      <c r="P275" s="35">
        <v>756.5</v>
      </c>
      <c r="Q275" s="35"/>
    </row>
    <row r="276" spans="1:17" s="36" customFormat="1" ht="13.5" customHeight="1">
      <c r="A276" s="40">
        <v>10.3</v>
      </c>
      <c r="B276" s="17" t="s">
        <v>331</v>
      </c>
      <c r="C276" s="18" t="s">
        <v>92</v>
      </c>
      <c r="D276" s="19">
        <v>282.75</v>
      </c>
      <c r="E276" s="33"/>
      <c r="F276" s="34"/>
      <c r="G276" s="35"/>
      <c r="H276" s="35"/>
      <c r="I276" s="35"/>
      <c r="J276" s="35"/>
      <c r="K276" s="35"/>
      <c r="L276" s="35"/>
      <c r="M276" s="35"/>
      <c r="N276" s="35"/>
      <c r="O276" s="35"/>
      <c r="P276" s="35">
        <v>282.75</v>
      </c>
      <c r="Q276" s="35"/>
    </row>
    <row r="277" spans="1:17" s="36" customFormat="1" ht="13.5" customHeight="1">
      <c r="A277" s="40">
        <v>10.31</v>
      </c>
      <c r="B277" s="17" t="s">
        <v>332</v>
      </c>
      <c r="C277" s="18" t="s">
        <v>92</v>
      </c>
      <c r="D277" s="19">
        <v>322.5</v>
      </c>
      <c r="E277" s="33"/>
      <c r="F277" s="34"/>
      <c r="G277" s="35"/>
      <c r="H277" s="35"/>
      <c r="I277" s="35"/>
      <c r="J277" s="35"/>
      <c r="K277" s="35"/>
      <c r="L277" s="35"/>
      <c r="M277" s="35"/>
      <c r="N277" s="35"/>
      <c r="O277" s="35"/>
      <c r="P277" s="35">
        <v>322.5</v>
      </c>
      <c r="Q277" s="35"/>
    </row>
    <row r="278" spans="1:17" s="36" customFormat="1" ht="13.5" customHeight="1">
      <c r="A278" s="40">
        <v>10.32</v>
      </c>
      <c r="B278" s="17" t="s">
        <v>333</v>
      </c>
      <c r="C278" s="18" t="s">
        <v>92</v>
      </c>
      <c r="D278" s="19">
        <v>251</v>
      </c>
      <c r="E278" s="33"/>
      <c r="F278" s="34"/>
      <c r="G278" s="35"/>
      <c r="H278" s="35"/>
      <c r="I278" s="35"/>
      <c r="J278" s="35"/>
      <c r="K278" s="35"/>
      <c r="L278" s="35"/>
      <c r="M278" s="35"/>
      <c r="N278" s="35"/>
      <c r="O278" s="35"/>
      <c r="P278" s="35">
        <v>251</v>
      </c>
      <c r="Q278" s="35"/>
    </row>
    <row r="279" spans="1:17" s="36" customFormat="1" ht="13.5" customHeight="1">
      <c r="A279" s="40">
        <v>10.33</v>
      </c>
      <c r="B279" s="17" t="s">
        <v>334</v>
      </c>
      <c r="C279" s="18" t="s">
        <v>92</v>
      </c>
      <c r="D279" s="19">
        <v>25</v>
      </c>
      <c r="E279" s="33"/>
      <c r="F279" s="34"/>
      <c r="G279" s="35"/>
      <c r="H279" s="35"/>
      <c r="I279" s="35"/>
      <c r="J279" s="35"/>
      <c r="K279" s="35"/>
      <c r="L279" s="35"/>
      <c r="M279" s="35"/>
      <c r="N279" s="35"/>
      <c r="O279" s="35"/>
      <c r="P279" s="35">
        <v>25</v>
      </c>
      <c r="Q279" s="35"/>
    </row>
    <row r="280" spans="1:17" s="36" customFormat="1" ht="13.5" customHeight="1">
      <c r="A280" s="40">
        <v>10.34</v>
      </c>
      <c r="B280" s="17" t="s">
        <v>352</v>
      </c>
      <c r="C280" s="18" t="s">
        <v>92</v>
      </c>
      <c r="D280" s="19">
        <v>50</v>
      </c>
      <c r="E280" s="33"/>
      <c r="F280" s="34"/>
      <c r="G280" s="35"/>
      <c r="H280" s="35"/>
      <c r="I280" s="35"/>
      <c r="J280" s="35"/>
      <c r="K280" s="35"/>
      <c r="L280" s="35"/>
      <c r="M280" s="35"/>
      <c r="N280" s="35"/>
      <c r="O280" s="35"/>
      <c r="P280" s="35">
        <v>50</v>
      </c>
      <c r="Q280" s="35"/>
    </row>
    <row r="281" spans="1:17" s="36" customFormat="1" ht="13.5" customHeight="1">
      <c r="A281" s="40">
        <v>10.35</v>
      </c>
      <c r="B281" s="17" t="s">
        <v>335</v>
      </c>
      <c r="C281" s="18" t="s">
        <v>92</v>
      </c>
      <c r="D281" s="19">
        <v>75</v>
      </c>
      <c r="E281" s="33"/>
      <c r="F281" s="34"/>
      <c r="G281" s="35"/>
      <c r="H281" s="35"/>
      <c r="I281" s="35"/>
      <c r="J281" s="35"/>
      <c r="K281" s="35"/>
      <c r="L281" s="35"/>
      <c r="M281" s="35"/>
      <c r="N281" s="35"/>
      <c r="O281" s="35"/>
      <c r="P281" s="35">
        <v>75</v>
      </c>
      <c r="Q281" s="35"/>
    </row>
    <row r="282" spans="1:17" s="36" customFormat="1" ht="13.5" customHeight="1">
      <c r="A282" s="40">
        <v>10.36</v>
      </c>
      <c r="B282" s="17" t="s">
        <v>67</v>
      </c>
      <c r="C282" s="18" t="s">
        <v>92</v>
      </c>
      <c r="D282" s="19">
        <v>70</v>
      </c>
      <c r="E282" s="33"/>
      <c r="F282" s="34"/>
      <c r="G282" s="35"/>
      <c r="H282" s="35"/>
      <c r="I282" s="35"/>
      <c r="J282" s="35"/>
      <c r="K282" s="35"/>
      <c r="L282" s="35"/>
      <c r="M282" s="35"/>
      <c r="N282" s="35"/>
      <c r="O282" s="35"/>
      <c r="P282" s="35">
        <v>70</v>
      </c>
      <c r="Q282" s="35"/>
    </row>
    <row r="283" spans="1:17" s="36" customFormat="1" ht="13.5" customHeight="1">
      <c r="A283" s="40">
        <v>10.37</v>
      </c>
      <c r="B283" s="17" t="s">
        <v>134</v>
      </c>
      <c r="C283" s="18" t="s">
        <v>92</v>
      </c>
      <c r="D283" s="19">
        <v>150</v>
      </c>
      <c r="E283" s="33"/>
      <c r="F283" s="34"/>
      <c r="G283" s="35"/>
      <c r="H283" s="35"/>
      <c r="I283" s="35"/>
      <c r="J283" s="35"/>
      <c r="K283" s="35"/>
      <c r="L283" s="35"/>
      <c r="M283" s="35"/>
      <c r="N283" s="35"/>
      <c r="O283" s="35"/>
      <c r="P283" s="35">
        <v>150</v>
      </c>
      <c r="Q283" s="35"/>
    </row>
    <row r="284" spans="1:17" s="36" customFormat="1" ht="13.5" customHeight="1">
      <c r="A284" s="40">
        <v>10.38</v>
      </c>
      <c r="B284" s="17" t="s">
        <v>75</v>
      </c>
      <c r="C284" s="18" t="s">
        <v>89</v>
      </c>
      <c r="D284" s="19">
        <v>313</v>
      </c>
      <c r="E284" s="33"/>
      <c r="F284" s="34"/>
      <c r="G284" s="35"/>
      <c r="H284" s="35"/>
      <c r="I284" s="35"/>
      <c r="J284" s="35"/>
      <c r="K284" s="35"/>
      <c r="L284" s="35"/>
      <c r="M284" s="35"/>
      <c r="N284" s="35"/>
      <c r="O284" s="35"/>
      <c r="P284" s="35">
        <v>313</v>
      </c>
      <c r="Q284" s="35"/>
    </row>
    <row r="285" spans="1:17" s="36" customFormat="1" ht="13.5" customHeight="1">
      <c r="A285" s="40">
        <v>10.39</v>
      </c>
      <c r="B285" s="17" t="s">
        <v>76</v>
      </c>
      <c r="C285" s="18" t="s">
        <v>89</v>
      </c>
      <c r="D285" s="19">
        <v>313</v>
      </c>
      <c r="E285" s="33"/>
      <c r="F285" s="34"/>
      <c r="G285" s="35"/>
      <c r="H285" s="35"/>
      <c r="I285" s="35"/>
      <c r="J285" s="35"/>
      <c r="K285" s="35"/>
      <c r="L285" s="35"/>
      <c r="M285" s="35"/>
      <c r="N285" s="35"/>
      <c r="O285" s="35"/>
      <c r="P285" s="35">
        <v>313</v>
      </c>
      <c r="Q285" s="35"/>
    </row>
    <row r="286" spans="1:17" s="36" customFormat="1" ht="13.5" customHeight="1">
      <c r="A286" s="40">
        <v>10.4</v>
      </c>
      <c r="B286" s="17" t="s">
        <v>77</v>
      </c>
      <c r="C286" s="18" t="s">
        <v>89</v>
      </c>
      <c r="D286" s="19">
        <v>441.25</v>
      </c>
      <c r="E286" s="33"/>
      <c r="F286" s="34"/>
      <c r="G286" s="35"/>
      <c r="H286" s="35"/>
      <c r="I286" s="35"/>
      <c r="J286" s="35"/>
      <c r="K286" s="35"/>
      <c r="L286" s="35"/>
      <c r="M286" s="35"/>
      <c r="N286" s="35"/>
      <c r="O286" s="35"/>
      <c r="P286" s="35">
        <v>441.25</v>
      </c>
      <c r="Q286" s="35"/>
    </row>
    <row r="287" spans="1:17" s="36" customFormat="1" ht="13.5" customHeight="1">
      <c r="A287" s="40">
        <v>10.41</v>
      </c>
      <c r="B287" s="17" t="s">
        <v>78</v>
      </c>
      <c r="C287" s="18" t="s">
        <v>89</v>
      </c>
      <c r="D287" s="19">
        <v>441.25</v>
      </c>
      <c r="E287" s="33"/>
      <c r="F287" s="34"/>
      <c r="G287" s="35"/>
      <c r="H287" s="35"/>
      <c r="I287" s="35"/>
      <c r="J287" s="35"/>
      <c r="K287" s="35"/>
      <c r="L287" s="35"/>
      <c r="M287" s="35"/>
      <c r="N287" s="35"/>
      <c r="O287" s="35"/>
      <c r="P287" s="35">
        <v>441.25</v>
      </c>
      <c r="Q287" s="35"/>
    </row>
    <row r="288" spans="1:17" s="36" customFormat="1" ht="13.5" customHeight="1">
      <c r="A288" s="40">
        <v>10.42</v>
      </c>
      <c r="B288" s="17" t="s">
        <v>74</v>
      </c>
      <c r="C288" s="18" t="s">
        <v>89</v>
      </c>
      <c r="D288" s="19">
        <v>441.25</v>
      </c>
      <c r="E288" s="33"/>
      <c r="F288" s="34"/>
      <c r="G288" s="35"/>
      <c r="H288" s="35"/>
      <c r="I288" s="35"/>
      <c r="J288" s="35"/>
      <c r="K288" s="35"/>
      <c r="L288" s="35"/>
      <c r="M288" s="35"/>
      <c r="N288" s="35"/>
      <c r="O288" s="35"/>
      <c r="P288" s="35">
        <v>441.25</v>
      </c>
      <c r="Q288" s="35"/>
    </row>
    <row r="289" spans="1:17" s="36" customFormat="1" ht="13.5" customHeight="1">
      <c r="A289" s="40">
        <v>10.43</v>
      </c>
      <c r="B289" s="17" t="s">
        <v>79</v>
      </c>
      <c r="C289" s="18" t="s">
        <v>89</v>
      </c>
      <c r="D289" s="19">
        <v>650</v>
      </c>
      <c r="E289" s="33"/>
      <c r="F289" s="34"/>
      <c r="G289" s="35"/>
      <c r="H289" s="35"/>
      <c r="I289" s="35"/>
      <c r="J289" s="35"/>
      <c r="K289" s="35"/>
      <c r="L289" s="35"/>
      <c r="M289" s="35"/>
      <c r="N289" s="35"/>
      <c r="O289" s="35"/>
      <c r="P289" s="35">
        <v>650</v>
      </c>
      <c r="Q289" s="35"/>
    </row>
    <row r="290" spans="1:17" s="36" customFormat="1" ht="13.5" customHeight="1">
      <c r="A290" s="40">
        <v>10.44</v>
      </c>
      <c r="B290" s="17" t="s">
        <v>80</v>
      </c>
      <c r="C290" s="18" t="s">
        <v>89</v>
      </c>
      <c r="D290" s="19">
        <v>0</v>
      </c>
      <c r="E290" s="33"/>
      <c r="F290" s="34"/>
      <c r="G290" s="35"/>
      <c r="H290" s="35"/>
      <c r="I290" s="35"/>
      <c r="J290" s="35"/>
      <c r="K290" s="35"/>
      <c r="L290" s="35"/>
      <c r="M290" s="35"/>
      <c r="N290" s="35"/>
      <c r="O290" s="35"/>
      <c r="P290" s="35">
        <v>0</v>
      </c>
      <c r="Q290" s="35"/>
    </row>
    <row r="291" spans="1:17" s="36" customFormat="1" ht="13.5" customHeight="1">
      <c r="A291" s="40">
        <v>10.45</v>
      </c>
      <c r="B291" s="17" t="s">
        <v>336</v>
      </c>
      <c r="C291" s="18" t="s">
        <v>89</v>
      </c>
      <c r="D291" s="19">
        <v>2224.75</v>
      </c>
      <c r="E291" s="33"/>
      <c r="F291" s="34"/>
      <c r="G291" s="35"/>
      <c r="H291" s="35"/>
      <c r="I291" s="35"/>
      <c r="J291" s="35"/>
      <c r="K291" s="35"/>
      <c r="L291" s="35"/>
      <c r="M291" s="35"/>
      <c r="N291" s="35"/>
      <c r="O291" s="35"/>
      <c r="P291" s="35">
        <v>2224.75</v>
      </c>
      <c r="Q291" s="35"/>
    </row>
    <row r="292" spans="1:17" s="36" customFormat="1" ht="13.5" customHeight="1">
      <c r="A292" s="40">
        <v>10.46</v>
      </c>
      <c r="B292" s="17" t="s">
        <v>337</v>
      </c>
      <c r="C292" s="18" t="s">
        <v>89</v>
      </c>
      <c r="D292" s="19">
        <v>603.25</v>
      </c>
      <c r="E292" s="33"/>
      <c r="F292" s="34"/>
      <c r="G292" s="35"/>
      <c r="H292" s="35"/>
      <c r="I292" s="35"/>
      <c r="J292" s="35"/>
      <c r="K292" s="35"/>
      <c r="L292" s="35"/>
      <c r="M292" s="35"/>
      <c r="N292" s="35"/>
      <c r="O292" s="35"/>
      <c r="P292" s="35">
        <v>603.25</v>
      </c>
      <c r="Q292" s="35"/>
    </row>
    <row r="293" spans="1:17" s="36" customFormat="1" ht="13.5" customHeight="1">
      <c r="A293" s="40">
        <v>10.47</v>
      </c>
      <c r="B293" s="17" t="s">
        <v>404</v>
      </c>
      <c r="C293" s="18" t="s">
        <v>89</v>
      </c>
      <c r="D293" s="19">
        <v>1400</v>
      </c>
      <c r="E293" s="33"/>
      <c r="F293" s="34"/>
      <c r="G293" s="35"/>
      <c r="H293" s="35"/>
      <c r="I293" s="35"/>
      <c r="J293" s="35"/>
      <c r="K293" s="35"/>
      <c r="L293" s="35"/>
      <c r="M293" s="35"/>
      <c r="N293" s="35"/>
      <c r="O293" s="35"/>
      <c r="P293" s="35">
        <v>1400</v>
      </c>
      <c r="Q293" s="35"/>
    </row>
    <row r="294" spans="1:17" s="36" customFormat="1" ht="13.5" customHeight="1">
      <c r="A294" s="40">
        <v>10.48</v>
      </c>
      <c r="B294" s="17" t="s">
        <v>338</v>
      </c>
      <c r="C294" s="18" t="s">
        <v>89</v>
      </c>
      <c r="D294" s="19">
        <v>1202.75</v>
      </c>
      <c r="E294" s="33"/>
      <c r="F294" s="34"/>
      <c r="G294" s="35"/>
      <c r="H294" s="35"/>
      <c r="I294" s="35"/>
      <c r="J294" s="35"/>
      <c r="K294" s="35"/>
      <c r="L294" s="35"/>
      <c r="M294" s="35"/>
      <c r="N294" s="35"/>
      <c r="O294" s="35"/>
      <c r="P294" s="35">
        <v>1202.75</v>
      </c>
      <c r="Q294" s="35"/>
    </row>
    <row r="295" spans="1:17" s="36" customFormat="1" ht="13.5" customHeight="1">
      <c r="A295" s="40">
        <v>10.49</v>
      </c>
      <c r="B295" s="17" t="s">
        <v>339</v>
      </c>
      <c r="C295" s="18" t="s">
        <v>89</v>
      </c>
      <c r="D295" s="19">
        <v>1580</v>
      </c>
      <c r="E295" s="33"/>
      <c r="F295" s="34"/>
      <c r="G295" s="35"/>
      <c r="H295" s="35"/>
      <c r="I295" s="35"/>
      <c r="J295" s="35"/>
      <c r="K295" s="35"/>
      <c r="L295" s="35"/>
      <c r="M295" s="35"/>
      <c r="N295" s="35"/>
      <c r="O295" s="35"/>
      <c r="P295" s="35">
        <v>1580</v>
      </c>
      <c r="Q295" s="35"/>
    </row>
    <row r="296" spans="1:17" s="36" customFormat="1" ht="13.5" customHeight="1">
      <c r="A296" s="40">
        <v>10.5</v>
      </c>
      <c r="B296" s="17" t="s">
        <v>340</v>
      </c>
      <c r="C296" s="18" t="s">
        <v>89</v>
      </c>
      <c r="D296" s="19">
        <v>2530.75</v>
      </c>
      <c r="E296" s="33"/>
      <c r="F296" s="34"/>
      <c r="G296" s="35"/>
      <c r="H296" s="35"/>
      <c r="I296" s="35"/>
      <c r="J296" s="35"/>
      <c r="K296" s="35"/>
      <c r="L296" s="35"/>
      <c r="M296" s="35"/>
      <c r="N296" s="35"/>
      <c r="O296" s="35"/>
      <c r="P296" s="35">
        <v>2530.75</v>
      </c>
      <c r="Q296" s="35"/>
    </row>
    <row r="297" spans="1:17" s="36" customFormat="1" ht="13.5" customHeight="1">
      <c r="A297" s="40">
        <v>10.51</v>
      </c>
      <c r="B297" s="17" t="s">
        <v>412</v>
      </c>
      <c r="C297" s="18" t="s">
        <v>89</v>
      </c>
      <c r="D297" s="19">
        <v>1850</v>
      </c>
      <c r="E297" s="33"/>
      <c r="F297" s="34"/>
      <c r="G297" s="35"/>
      <c r="H297" s="35"/>
      <c r="I297" s="35"/>
      <c r="J297" s="35"/>
      <c r="K297" s="35"/>
      <c r="L297" s="35"/>
      <c r="M297" s="35"/>
      <c r="N297" s="35"/>
      <c r="O297" s="35"/>
      <c r="P297" s="35">
        <v>1850</v>
      </c>
      <c r="Q297" s="35"/>
    </row>
    <row r="298" spans="1:17" s="36" customFormat="1" ht="13.5" customHeight="1">
      <c r="A298" s="40">
        <v>10.52</v>
      </c>
      <c r="B298" s="17" t="s">
        <v>68</v>
      </c>
      <c r="C298" s="18" t="s">
        <v>89</v>
      </c>
      <c r="D298" s="19">
        <v>0</v>
      </c>
      <c r="E298" s="33"/>
      <c r="F298" s="34"/>
      <c r="G298" s="35"/>
      <c r="H298" s="35"/>
      <c r="I298" s="35"/>
      <c r="J298" s="35"/>
      <c r="K298" s="35"/>
      <c r="L298" s="35"/>
      <c r="M298" s="35"/>
      <c r="N298" s="35"/>
      <c r="O298" s="35"/>
      <c r="P298" s="35">
        <v>0</v>
      </c>
      <c r="Q298" s="35"/>
    </row>
    <row r="299" spans="1:17" s="36" customFormat="1" ht="13.5" customHeight="1">
      <c r="A299" s="40">
        <v>10.53</v>
      </c>
      <c r="B299" s="17" t="s">
        <v>69</v>
      </c>
      <c r="C299" s="18" t="s">
        <v>89</v>
      </c>
      <c r="D299" s="19">
        <v>35</v>
      </c>
      <c r="E299" s="33"/>
      <c r="F299" s="34"/>
      <c r="G299" s="35"/>
      <c r="H299" s="35"/>
      <c r="I299" s="35"/>
      <c r="J299" s="35"/>
      <c r="K299" s="35"/>
      <c r="L299" s="35"/>
      <c r="M299" s="35"/>
      <c r="N299" s="35"/>
      <c r="O299" s="35"/>
      <c r="P299" s="35">
        <v>35</v>
      </c>
      <c r="Q299" s="35"/>
    </row>
    <row r="300" spans="1:17" s="36" customFormat="1" ht="13.5" customHeight="1">
      <c r="A300" s="40">
        <v>10.54</v>
      </c>
      <c r="B300" s="17" t="s">
        <v>73</v>
      </c>
      <c r="C300" s="18" t="s">
        <v>89</v>
      </c>
      <c r="D300" s="19">
        <v>1500</v>
      </c>
      <c r="E300" s="33"/>
      <c r="F300" s="34"/>
      <c r="G300" s="35"/>
      <c r="H300" s="35"/>
      <c r="I300" s="35"/>
      <c r="J300" s="35"/>
      <c r="K300" s="35"/>
      <c r="L300" s="35"/>
      <c r="M300" s="35"/>
      <c r="N300" s="35"/>
      <c r="O300" s="35"/>
      <c r="P300" s="35">
        <v>1500</v>
      </c>
      <c r="Q300" s="35"/>
    </row>
    <row r="301" spans="1:17" s="36" customFormat="1" ht="13.5" customHeight="1">
      <c r="A301" s="40">
        <v>10.55</v>
      </c>
      <c r="B301" s="17" t="s">
        <v>70</v>
      </c>
      <c r="C301" s="18" t="s">
        <v>89</v>
      </c>
      <c r="D301" s="19">
        <v>2000</v>
      </c>
      <c r="E301" s="33"/>
      <c r="F301" s="34"/>
      <c r="G301" s="35"/>
      <c r="H301" s="35"/>
      <c r="I301" s="35"/>
      <c r="J301" s="35"/>
      <c r="K301" s="35"/>
      <c r="L301" s="35"/>
      <c r="M301" s="35"/>
      <c r="N301" s="35"/>
      <c r="O301" s="35"/>
      <c r="P301" s="35">
        <v>2000</v>
      </c>
      <c r="Q301" s="35"/>
    </row>
    <row r="302" spans="1:17" s="36" customFormat="1" ht="13.5" customHeight="1">
      <c r="A302" s="40">
        <v>10.56</v>
      </c>
      <c r="B302" s="17" t="s">
        <v>71</v>
      </c>
      <c r="C302" s="18" t="s">
        <v>89</v>
      </c>
      <c r="D302" s="19">
        <v>2010</v>
      </c>
      <c r="E302" s="33"/>
      <c r="F302" s="34"/>
      <c r="G302" s="35"/>
      <c r="H302" s="35"/>
      <c r="I302" s="35"/>
      <c r="J302" s="35"/>
      <c r="K302" s="35"/>
      <c r="L302" s="35"/>
      <c r="M302" s="35"/>
      <c r="N302" s="35"/>
      <c r="O302" s="35"/>
      <c r="P302" s="35">
        <v>2010</v>
      </c>
      <c r="Q302" s="35"/>
    </row>
    <row r="303" spans="1:17" s="36" customFormat="1" ht="13.5" customHeight="1">
      <c r="A303" s="40">
        <v>10.57</v>
      </c>
      <c r="B303" s="17" t="s">
        <v>72</v>
      </c>
      <c r="C303" s="18" t="s">
        <v>89</v>
      </c>
      <c r="D303" s="19">
        <v>5800</v>
      </c>
      <c r="E303" s="33"/>
      <c r="F303" s="34"/>
      <c r="G303" s="35"/>
      <c r="H303" s="35"/>
      <c r="I303" s="35"/>
      <c r="J303" s="35"/>
      <c r="K303" s="35"/>
      <c r="L303" s="35"/>
      <c r="M303" s="35"/>
      <c r="N303" s="35"/>
      <c r="O303" s="35"/>
      <c r="P303" s="35">
        <v>5800</v>
      </c>
      <c r="Q303" s="35"/>
    </row>
    <row r="304" spans="1:17" s="36" customFormat="1" ht="13.5" customHeight="1">
      <c r="A304" s="40">
        <v>10.58</v>
      </c>
      <c r="B304" s="17" t="s">
        <v>142</v>
      </c>
      <c r="C304" s="18" t="s">
        <v>92</v>
      </c>
      <c r="D304" s="19">
        <v>37.5</v>
      </c>
      <c r="E304" s="33"/>
      <c r="F304" s="34"/>
      <c r="G304" s="35"/>
      <c r="H304" s="35"/>
      <c r="I304" s="35"/>
      <c r="J304" s="35"/>
      <c r="K304" s="35"/>
      <c r="L304" s="35"/>
      <c r="M304" s="35"/>
      <c r="N304" s="35"/>
      <c r="O304" s="35"/>
      <c r="P304" s="35">
        <v>37.5</v>
      </c>
      <c r="Q304" s="35"/>
    </row>
    <row r="305" spans="1:17" s="36" customFormat="1" ht="13.5" customHeight="1">
      <c r="A305" s="40">
        <v>10.59</v>
      </c>
      <c r="B305" s="17" t="s">
        <v>341</v>
      </c>
      <c r="C305" s="18" t="s">
        <v>94</v>
      </c>
      <c r="D305" s="19">
        <v>100</v>
      </c>
      <c r="E305" s="33"/>
      <c r="F305" s="34"/>
      <c r="G305" s="35"/>
      <c r="H305" s="35"/>
      <c r="I305" s="35"/>
      <c r="J305" s="35"/>
      <c r="K305" s="35"/>
      <c r="L305" s="35"/>
      <c r="M305" s="35"/>
      <c r="N305" s="35"/>
      <c r="O305" s="35"/>
      <c r="P305" s="35">
        <v>100</v>
      </c>
      <c r="Q305" s="35"/>
    </row>
    <row r="306" spans="1:17" ht="13.5" customHeight="1">
      <c r="A306" s="37">
        <v>11</v>
      </c>
      <c r="B306" s="28" t="s">
        <v>262</v>
      </c>
      <c r="C306" s="18"/>
      <c r="D306" s="19">
        <v>0</v>
      </c>
      <c r="E306" s="20"/>
      <c r="F306" s="20"/>
      <c r="G306" s="26"/>
      <c r="H306" s="19"/>
      <c r="I306" s="22"/>
      <c r="J306" s="23"/>
      <c r="K306" s="25"/>
      <c r="L306" s="25"/>
      <c r="M306" s="25"/>
      <c r="N306" s="25"/>
      <c r="O306" s="25"/>
      <c r="P306" s="25">
        <v>0</v>
      </c>
      <c r="Q306" s="25"/>
    </row>
    <row r="307" spans="1:17" ht="13.5" customHeight="1">
      <c r="A307" s="41">
        <v>11.01</v>
      </c>
      <c r="B307" s="17" t="s">
        <v>212</v>
      </c>
      <c r="C307" s="18" t="s">
        <v>92</v>
      </c>
      <c r="D307" s="19">
        <v>55</v>
      </c>
      <c r="E307" s="20">
        <v>60</v>
      </c>
      <c r="F307" s="20">
        <f>1.03*H307</f>
        <v>0</v>
      </c>
      <c r="G307" s="26">
        <v>58</v>
      </c>
      <c r="H307" s="19"/>
      <c r="I307" s="22"/>
      <c r="J307" s="23"/>
      <c r="K307" s="25"/>
      <c r="L307" s="25"/>
      <c r="M307" s="25"/>
      <c r="N307" s="25"/>
      <c r="O307" s="25"/>
      <c r="P307" s="25">
        <v>55</v>
      </c>
      <c r="Q307" s="25"/>
    </row>
    <row r="308" spans="1:17" ht="13.5" customHeight="1">
      <c r="A308" s="41">
        <v>11.02</v>
      </c>
      <c r="B308" s="17" t="s">
        <v>213</v>
      </c>
      <c r="C308" s="18" t="s">
        <v>92</v>
      </c>
      <c r="D308" s="19">
        <v>85</v>
      </c>
      <c r="E308" s="20">
        <v>70</v>
      </c>
      <c r="F308" s="20">
        <f>1.03*H308</f>
        <v>0</v>
      </c>
      <c r="G308" s="26">
        <v>85</v>
      </c>
      <c r="H308" s="19"/>
      <c r="I308" s="22"/>
      <c r="J308" s="23"/>
      <c r="K308" s="25"/>
      <c r="L308" s="25"/>
      <c r="M308" s="25"/>
      <c r="N308" s="25"/>
      <c r="O308" s="25"/>
      <c r="P308" s="25">
        <v>85</v>
      </c>
      <c r="Q308" s="25"/>
    </row>
    <row r="309" spans="1:17" ht="13.5" customHeight="1">
      <c r="A309" s="41">
        <v>11.03</v>
      </c>
      <c r="B309" s="17" t="s">
        <v>214</v>
      </c>
      <c r="C309" s="18" t="s">
        <v>92</v>
      </c>
      <c r="D309" s="19">
        <v>112</v>
      </c>
      <c r="E309" s="20"/>
      <c r="F309" s="20"/>
      <c r="G309" s="26"/>
      <c r="H309" s="19"/>
      <c r="I309" s="22"/>
      <c r="J309" s="23"/>
      <c r="K309" s="25"/>
      <c r="L309" s="25"/>
      <c r="M309" s="25"/>
      <c r="N309" s="25"/>
      <c r="O309" s="25"/>
      <c r="P309" s="25">
        <v>112</v>
      </c>
      <c r="Q309" s="25"/>
    </row>
    <row r="310" spans="1:17" ht="13.5" customHeight="1">
      <c r="A310" s="41">
        <v>11.04</v>
      </c>
      <c r="B310" s="17" t="s">
        <v>506</v>
      </c>
      <c r="C310" s="18" t="s">
        <v>92</v>
      </c>
      <c r="D310" s="19">
        <v>558</v>
      </c>
      <c r="E310" s="20"/>
      <c r="F310" s="20"/>
      <c r="G310" s="26"/>
      <c r="H310" s="19"/>
      <c r="I310" s="22"/>
      <c r="J310" s="23"/>
      <c r="K310" s="25"/>
      <c r="L310" s="25"/>
      <c r="M310" s="25"/>
      <c r="N310" s="25"/>
      <c r="O310" s="25"/>
      <c r="P310" s="25">
        <v>558</v>
      </c>
      <c r="Q310" s="25"/>
    </row>
    <row r="311" spans="1:17" ht="13.5" customHeight="1">
      <c r="A311" s="41">
        <v>11.05</v>
      </c>
      <c r="B311" s="17" t="s">
        <v>507</v>
      </c>
      <c r="C311" s="18" t="s">
        <v>92</v>
      </c>
      <c r="D311" s="19">
        <v>345</v>
      </c>
      <c r="E311" s="20"/>
      <c r="F311" s="20"/>
      <c r="G311" s="26"/>
      <c r="H311" s="19"/>
      <c r="I311" s="22"/>
      <c r="J311" s="23"/>
      <c r="K311" s="25"/>
      <c r="L311" s="25"/>
      <c r="M311" s="25"/>
      <c r="N311" s="25"/>
      <c r="O311" s="25"/>
      <c r="P311" s="25">
        <v>345</v>
      </c>
      <c r="Q311" s="25"/>
    </row>
    <row r="312" spans="1:17" ht="13.5" customHeight="1">
      <c r="A312" s="41">
        <v>11.06</v>
      </c>
      <c r="B312" s="17" t="s">
        <v>508</v>
      </c>
      <c r="C312" s="18" t="s">
        <v>92</v>
      </c>
      <c r="D312" s="19">
        <v>217</v>
      </c>
      <c r="E312" s="20"/>
      <c r="F312" s="20"/>
      <c r="G312" s="26"/>
      <c r="H312" s="19"/>
      <c r="I312" s="22"/>
      <c r="J312" s="23"/>
      <c r="K312" s="25"/>
      <c r="L312" s="25"/>
      <c r="M312" s="25"/>
      <c r="N312" s="25"/>
      <c r="O312" s="25"/>
      <c r="P312" s="25">
        <v>217</v>
      </c>
      <c r="Q312" s="25"/>
    </row>
    <row r="313" spans="1:17" ht="13.5" customHeight="1">
      <c r="A313" s="42" t="s">
        <v>509</v>
      </c>
      <c r="B313" s="17" t="s">
        <v>81</v>
      </c>
      <c r="C313" s="18" t="s">
        <v>92</v>
      </c>
      <c r="D313" s="19">
        <v>460</v>
      </c>
      <c r="E313" s="20"/>
      <c r="F313" s="20"/>
      <c r="G313" s="26"/>
      <c r="H313" s="19"/>
      <c r="I313" s="22"/>
      <c r="J313" s="23"/>
      <c r="K313" s="25"/>
      <c r="L313" s="25"/>
      <c r="M313" s="25"/>
      <c r="N313" s="25"/>
      <c r="O313" s="25"/>
      <c r="P313" s="25">
        <v>460</v>
      </c>
      <c r="Q313" s="25"/>
    </row>
    <row r="314" spans="1:17" ht="13.5" customHeight="1">
      <c r="A314" s="42" t="s">
        <v>510</v>
      </c>
      <c r="B314" s="17" t="s">
        <v>82</v>
      </c>
      <c r="C314" s="18" t="s">
        <v>92</v>
      </c>
      <c r="D314" s="19">
        <v>360</v>
      </c>
      <c r="E314" s="20"/>
      <c r="F314" s="20"/>
      <c r="G314" s="26"/>
      <c r="H314" s="19"/>
      <c r="I314" s="22"/>
      <c r="J314" s="23"/>
      <c r="K314" s="25"/>
      <c r="L314" s="25"/>
      <c r="M314" s="25"/>
      <c r="N314" s="25"/>
      <c r="O314" s="25"/>
      <c r="P314" s="25">
        <v>360</v>
      </c>
      <c r="Q314" s="25"/>
    </row>
    <row r="315" spans="1:17" ht="13.5" customHeight="1">
      <c r="A315" s="42" t="s">
        <v>511</v>
      </c>
      <c r="B315" s="17" t="s">
        <v>83</v>
      </c>
      <c r="C315" s="18" t="s">
        <v>92</v>
      </c>
      <c r="D315" s="19">
        <v>260</v>
      </c>
      <c r="E315" s="20"/>
      <c r="F315" s="20"/>
      <c r="G315" s="26"/>
      <c r="H315" s="19"/>
      <c r="I315" s="22"/>
      <c r="J315" s="23"/>
      <c r="K315" s="25"/>
      <c r="L315" s="25"/>
      <c r="M315" s="25"/>
      <c r="N315" s="25"/>
      <c r="O315" s="25"/>
      <c r="P315" s="25">
        <v>260</v>
      </c>
      <c r="Q315" s="25"/>
    </row>
    <row r="316" spans="1:17" ht="13.5" customHeight="1">
      <c r="A316" s="41">
        <v>11.07</v>
      </c>
      <c r="B316" s="17" t="s">
        <v>215</v>
      </c>
      <c r="C316" s="18" t="s">
        <v>92</v>
      </c>
      <c r="D316" s="19">
        <v>11</v>
      </c>
      <c r="E316" s="20"/>
      <c r="F316" s="20"/>
      <c r="G316" s="26"/>
      <c r="H316" s="19"/>
      <c r="I316" s="22"/>
      <c r="J316" s="23"/>
      <c r="K316" s="25"/>
      <c r="L316" s="25"/>
      <c r="M316" s="25"/>
      <c r="N316" s="25"/>
      <c r="O316" s="25"/>
      <c r="P316" s="25">
        <v>11</v>
      </c>
      <c r="Q316" s="25"/>
    </row>
    <row r="317" spans="1:17" ht="13.5" customHeight="1">
      <c r="A317" s="41">
        <v>11.08</v>
      </c>
      <c r="B317" s="17" t="s">
        <v>512</v>
      </c>
      <c r="C317" s="18" t="s">
        <v>92</v>
      </c>
      <c r="D317" s="19">
        <v>9</v>
      </c>
      <c r="E317" s="20"/>
      <c r="F317" s="20"/>
      <c r="G317" s="26"/>
      <c r="H317" s="19"/>
      <c r="I317" s="22"/>
      <c r="J317" s="23"/>
      <c r="K317" s="25"/>
      <c r="L317" s="25"/>
      <c r="M317" s="25"/>
      <c r="N317" s="25"/>
      <c r="O317" s="25"/>
      <c r="P317" s="25">
        <v>9</v>
      </c>
      <c r="Q317" s="25"/>
    </row>
    <row r="318" spans="1:17" ht="13.5" customHeight="1">
      <c r="A318" s="41">
        <v>11.09</v>
      </c>
      <c r="B318" s="17" t="s">
        <v>513</v>
      </c>
      <c r="C318" s="18" t="s">
        <v>92</v>
      </c>
      <c r="D318" s="19">
        <v>15</v>
      </c>
      <c r="E318" s="20"/>
      <c r="F318" s="20"/>
      <c r="G318" s="26"/>
      <c r="H318" s="19"/>
      <c r="I318" s="22"/>
      <c r="J318" s="23"/>
      <c r="K318" s="25"/>
      <c r="L318" s="25"/>
      <c r="M318" s="25"/>
      <c r="N318" s="25"/>
      <c r="O318" s="25"/>
      <c r="P318" s="25">
        <v>15</v>
      </c>
      <c r="Q318" s="25"/>
    </row>
    <row r="319" spans="1:17" ht="13.5" customHeight="1">
      <c r="A319" s="41">
        <v>11.1</v>
      </c>
      <c r="B319" s="17" t="s">
        <v>514</v>
      </c>
      <c r="C319" s="18" t="s">
        <v>92</v>
      </c>
      <c r="D319" s="19">
        <v>25</v>
      </c>
      <c r="E319" s="20"/>
      <c r="F319" s="20"/>
      <c r="G319" s="26"/>
      <c r="H319" s="19"/>
      <c r="I319" s="22"/>
      <c r="J319" s="23"/>
      <c r="K319" s="25"/>
      <c r="L319" s="25"/>
      <c r="M319" s="25"/>
      <c r="N319" s="25"/>
      <c r="O319" s="25"/>
      <c r="P319" s="25">
        <v>25</v>
      </c>
      <c r="Q319" s="25"/>
    </row>
    <row r="320" spans="1:17" ht="13.5" customHeight="1">
      <c r="A320" s="41">
        <v>11.11</v>
      </c>
      <c r="B320" s="17" t="s">
        <v>515</v>
      </c>
      <c r="C320" s="18" t="s">
        <v>92</v>
      </c>
      <c r="D320" s="19">
        <v>17</v>
      </c>
      <c r="E320" s="20"/>
      <c r="F320" s="20"/>
      <c r="G320" s="26"/>
      <c r="H320" s="19"/>
      <c r="I320" s="22"/>
      <c r="J320" s="23"/>
      <c r="K320" s="25"/>
      <c r="L320" s="25"/>
      <c r="M320" s="25"/>
      <c r="N320" s="25"/>
      <c r="O320" s="25"/>
      <c r="P320" s="25">
        <v>17</v>
      </c>
      <c r="Q320" s="25"/>
    </row>
    <row r="321" spans="1:17" ht="13.5" customHeight="1">
      <c r="A321" s="41">
        <v>11.12</v>
      </c>
      <c r="B321" s="17" t="s">
        <v>516</v>
      </c>
      <c r="C321" s="18" t="s">
        <v>92</v>
      </c>
      <c r="D321" s="19">
        <v>143</v>
      </c>
      <c r="E321" s="20"/>
      <c r="F321" s="20"/>
      <c r="G321" s="26"/>
      <c r="H321" s="19"/>
      <c r="I321" s="22"/>
      <c r="J321" s="23"/>
      <c r="K321" s="25"/>
      <c r="L321" s="25"/>
      <c r="M321" s="25"/>
      <c r="N321" s="25"/>
      <c r="O321" s="25"/>
      <c r="P321" s="25">
        <v>143</v>
      </c>
      <c r="Q321" s="25"/>
    </row>
    <row r="322" spans="1:17" ht="13.5" customHeight="1">
      <c r="A322" s="41">
        <v>11.13</v>
      </c>
      <c r="B322" s="17" t="s">
        <v>517</v>
      </c>
      <c r="C322" s="18" t="s">
        <v>92</v>
      </c>
      <c r="D322" s="19">
        <v>447</v>
      </c>
      <c r="E322" s="20"/>
      <c r="F322" s="20"/>
      <c r="G322" s="26"/>
      <c r="H322" s="19"/>
      <c r="I322" s="22"/>
      <c r="J322" s="23"/>
      <c r="K322" s="25"/>
      <c r="L322" s="25"/>
      <c r="M322" s="25"/>
      <c r="N322" s="25"/>
      <c r="O322" s="25"/>
      <c r="P322" s="25">
        <v>447</v>
      </c>
      <c r="Q322" s="25"/>
    </row>
    <row r="323" spans="1:17" ht="13.5" customHeight="1">
      <c r="A323" s="42" t="s">
        <v>518</v>
      </c>
      <c r="B323" s="17" t="s">
        <v>216</v>
      </c>
      <c r="C323" s="18" t="s">
        <v>92</v>
      </c>
      <c r="D323" s="19">
        <v>10.75</v>
      </c>
      <c r="E323" s="20"/>
      <c r="F323" s="20"/>
      <c r="G323" s="26"/>
      <c r="H323" s="19"/>
      <c r="I323" s="22"/>
      <c r="J323" s="23"/>
      <c r="K323" s="25"/>
      <c r="L323" s="25"/>
      <c r="M323" s="25"/>
      <c r="N323" s="25"/>
      <c r="O323" s="25"/>
      <c r="P323" s="25">
        <v>10.75</v>
      </c>
      <c r="Q323" s="25"/>
    </row>
    <row r="324" spans="1:17" ht="13.5" customHeight="1">
      <c r="A324" s="42" t="s">
        <v>519</v>
      </c>
      <c r="B324" s="17" t="s">
        <v>217</v>
      </c>
      <c r="C324" s="18" t="s">
        <v>92</v>
      </c>
      <c r="D324" s="19">
        <v>14.75</v>
      </c>
      <c r="E324" s="20"/>
      <c r="F324" s="20"/>
      <c r="G324" s="26"/>
      <c r="H324" s="19"/>
      <c r="I324" s="22"/>
      <c r="J324" s="23"/>
      <c r="K324" s="25"/>
      <c r="L324" s="25"/>
      <c r="M324" s="25"/>
      <c r="N324" s="25"/>
      <c r="O324" s="25"/>
      <c r="P324" s="25">
        <v>14.75</v>
      </c>
      <c r="Q324" s="25"/>
    </row>
    <row r="325" spans="1:17" ht="13.5" customHeight="1">
      <c r="A325" s="42" t="s">
        <v>520</v>
      </c>
      <c r="B325" s="17" t="s">
        <v>218</v>
      </c>
      <c r="C325" s="18" t="s">
        <v>92</v>
      </c>
      <c r="D325" s="19">
        <v>23.75</v>
      </c>
      <c r="E325" s="20"/>
      <c r="F325" s="20"/>
      <c r="G325" s="26"/>
      <c r="H325" s="19"/>
      <c r="I325" s="22"/>
      <c r="J325" s="23"/>
      <c r="K325" s="25"/>
      <c r="L325" s="25"/>
      <c r="M325" s="25"/>
      <c r="N325" s="25"/>
      <c r="O325" s="25"/>
      <c r="P325" s="25">
        <v>23.75</v>
      </c>
      <c r="Q325" s="25"/>
    </row>
    <row r="326" spans="1:17" ht="13.5" customHeight="1">
      <c r="A326" s="42" t="s">
        <v>521</v>
      </c>
      <c r="B326" s="17" t="s">
        <v>219</v>
      </c>
      <c r="C326" s="18" t="s">
        <v>92</v>
      </c>
      <c r="D326" s="19">
        <v>35</v>
      </c>
      <c r="E326" s="20"/>
      <c r="F326" s="20"/>
      <c r="G326" s="26"/>
      <c r="H326" s="19"/>
      <c r="I326" s="22"/>
      <c r="J326" s="23"/>
      <c r="K326" s="25"/>
      <c r="L326" s="25"/>
      <c r="M326" s="25"/>
      <c r="N326" s="25"/>
      <c r="O326" s="25"/>
      <c r="P326" s="25">
        <v>35</v>
      </c>
      <c r="Q326" s="25"/>
    </row>
    <row r="327" spans="1:17" ht="13.5" customHeight="1">
      <c r="A327" s="42" t="s">
        <v>522</v>
      </c>
      <c r="B327" s="17" t="s">
        <v>220</v>
      </c>
      <c r="C327" s="18" t="s">
        <v>92</v>
      </c>
      <c r="D327" s="19">
        <v>45</v>
      </c>
      <c r="E327" s="20"/>
      <c r="F327" s="20"/>
      <c r="G327" s="26"/>
      <c r="H327" s="19"/>
      <c r="I327" s="22"/>
      <c r="J327" s="23"/>
      <c r="K327" s="25"/>
      <c r="L327" s="25"/>
      <c r="M327" s="25"/>
      <c r="N327" s="25"/>
      <c r="O327" s="25"/>
      <c r="P327" s="25">
        <v>45</v>
      </c>
      <c r="Q327" s="25"/>
    </row>
    <row r="328" spans="1:17" ht="13.5" customHeight="1">
      <c r="A328" s="42" t="s">
        <v>523</v>
      </c>
      <c r="B328" s="17" t="s">
        <v>221</v>
      </c>
      <c r="C328" s="18" t="s">
        <v>92</v>
      </c>
      <c r="D328" s="19">
        <v>150</v>
      </c>
      <c r="E328" s="20"/>
      <c r="F328" s="20"/>
      <c r="G328" s="26"/>
      <c r="H328" s="19"/>
      <c r="I328" s="22"/>
      <c r="J328" s="23"/>
      <c r="K328" s="25"/>
      <c r="L328" s="25"/>
      <c r="M328" s="25"/>
      <c r="N328" s="25"/>
      <c r="O328" s="25"/>
      <c r="P328" s="25">
        <v>150</v>
      </c>
      <c r="Q328" s="25"/>
    </row>
    <row r="329" spans="1:17" ht="13.5" customHeight="1">
      <c r="A329" s="41">
        <v>11.14</v>
      </c>
      <c r="B329" s="17" t="s">
        <v>222</v>
      </c>
      <c r="C329" s="18" t="s">
        <v>92</v>
      </c>
      <c r="D329" s="19">
        <v>19.75</v>
      </c>
      <c r="E329" s="20"/>
      <c r="F329" s="20"/>
      <c r="G329" s="26"/>
      <c r="H329" s="19"/>
      <c r="I329" s="22"/>
      <c r="J329" s="23"/>
      <c r="K329" s="25"/>
      <c r="L329" s="25"/>
      <c r="M329" s="25"/>
      <c r="N329" s="25"/>
      <c r="O329" s="25"/>
      <c r="P329" s="25">
        <v>19.75</v>
      </c>
      <c r="Q329" s="25"/>
    </row>
    <row r="330" spans="1:17" ht="13.5" customHeight="1">
      <c r="A330" s="41">
        <v>11.15</v>
      </c>
      <c r="B330" s="17" t="s">
        <v>524</v>
      </c>
      <c r="C330" s="18" t="s">
        <v>92</v>
      </c>
      <c r="D330" s="19">
        <v>17</v>
      </c>
      <c r="E330" s="20"/>
      <c r="F330" s="20"/>
      <c r="G330" s="26"/>
      <c r="H330" s="19"/>
      <c r="I330" s="22"/>
      <c r="J330" s="23"/>
      <c r="K330" s="25"/>
      <c r="L330" s="25"/>
      <c r="M330" s="25"/>
      <c r="N330" s="25"/>
      <c r="O330" s="25"/>
      <c r="P330" s="25">
        <v>17</v>
      </c>
      <c r="Q330" s="25"/>
    </row>
    <row r="331" spans="1:17" ht="13.5" customHeight="1">
      <c r="A331" s="41">
        <v>11.16</v>
      </c>
      <c r="B331" s="17" t="s">
        <v>525</v>
      </c>
      <c r="C331" s="18" t="s">
        <v>92</v>
      </c>
      <c r="D331" s="19">
        <v>31</v>
      </c>
      <c r="E331" s="20"/>
      <c r="F331" s="20"/>
      <c r="G331" s="26"/>
      <c r="H331" s="19"/>
      <c r="I331" s="22"/>
      <c r="J331" s="23"/>
      <c r="K331" s="25"/>
      <c r="L331" s="25"/>
      <c r="M331" s="25"/>
      <c r="N331" s="25"/>
      <c r="O331" s="25"/>
      <c r="P331" s="25">
        <v>31</v>
      </c>
      <c r="Q331" s="25"/>
    </row>
    <row r="332" spans="1:17" ht="13.5" customHeight="1">
      <c r="A332" s="41">
        <v>11.17</v>
      </c>
      <c r="B332" s="17" t="s">
        <v>526</v>
      </c>
      <c r="C332" s="18" t="s">
        <v>92</v>
      </c>
      <c r="D332" s="19">
        <v>50</v>
      </c>
      <c r="E332" s="20"/>
      <c r="F332" s="20"/>
      <c r="G332" s="26"/>
      <c r="H332" s="19"/>
      <c r="I332" s="22"/>
      <c r="J332" s="23"/>
      <c r="K332" s="25"/>
      <c r="L332" s="25"/>
      <c r="M332" s="25"/>
      <c r="N332" s="25"/>
      <c r="O332" s="25"/>
      <c r="P332" s="25">
        <v>50</v>
      </c>
      <c r="Q332" s="25"/>
    </row>
    <row r="333" spans="1:17" ht="13.5" customHeight="1">
      <c r="A333" s="42" t="s">
        <v>527</v>
      </c>
      <c r="B333" s="17" t="s">
        <v>223</v>
      </c>
      <c r="C333" s="18" t="s">
        <v>92</v>
      </c>
      <c r="D333" s="19">
        <v>17.75</v>
      </c>
      <c r="E333" s="20"/>
      <c r="F333" s="20"/>
      <c r="G333" s="26"/>
      <c r="H333" s="19"/>
      <c r="I333" s="22"/>
      <c r="J333" s="23"/>
      <c r="K333" s="25"/>
      <c r="L333" s="25"/>
      <c r="M333" s="25"/>
      <c r="N333" s="25"/>
      <c r="O333" s="25"/>
      <c r="P333" s="25">
        <v>17.75</v>
      </c>
      <c r="Q333" s="25"/>
    </row>
    <row r="334" spans="1:17" ht="13.5" customHeight="1">
      <c r="A334" s="42" t="s">
        <v>528</v>
      </c>
      <c r="B334" s="17" t="s">
        <v>224</v>
      </c>
      <c r="C334" s="18" t="s">
        <v>92</v>
      </c>
      <c r="D334" s="19">
        <v>21.25</v>
      </c>
      <c r="E334" s="20"/>
      <c r="F334" s="20"/>
      <c r="G334" s="26"/>
      <c r="H334" s="19"/>
      <c r="I334" s="22"/>
      <c r="J334" s="23"/>
      <c r="K334" s="25"/>
      <c r="L334" s="25"/>
      <c r="M334" s="25"/>
      <c r="N334" s="25"/>
      <c r="O334" s="25"/>
      <c r="P334" s="25">
        <v>21.25</v>
      </c>
      <c r="Q334" s="25"/>
    </row>
    <row r="335" spans="1:17" ht="13.5" customHeight="1">
      <c r="A335" s="42" t="s">
        <v>529</v>
      </c>
      <c r="B335" s="17" t="s">
        <v>225</v>
      </c>
      <c r="C335" s="18" t="s">
        <v>92</v>
      </c>
      <c r="D335" s="19">
        <v>42.75</v>
      </c>
      <c r="E335" s="20">
        <v>250</v>
      </c>
      <c r="F335" s="20">
        <f aca="true" t="shared" si="8" ref="F335:F373">1.03*H335</f>
        <v>0</v>
      </c>
      <c r="G335" s="26">
        <v>240</v>
      </c>
      <c r="H335" s="19"/>
      <c r="I335" s="22"/>
      <c r="J335" s="23"/>
      <c r="K335" s="25"/>
      <c r="L335" s="25"/>
      <c r="M335" s="25"/>
      <c r="N335" s="25"/>
      <c r="O335" s="25"/>
      <c r="P335" s="25">
        <v>42.75</v>
      </c>
      <c r="Q335" s="25"/>
    </row>
    <row r="336" spans="1:17" ht="13.5" customHeight="1">
      <c r="A336" s="41">
        <v>11.18</v>
      </c>
      <c r="B336" s="17" t="s">
        <v>226</v>
      </c>
      <c r="C336" s="18" t="s">
        <v>92</v>
      </c>
      <c r="D336" s="19">
        <v>23.75</v>
      </c>
      <c r="E336" s="20">
        <v>12</v>
      </c>
      <c r="F336" s="20">
        <f t="shared" si="8"/>
        <v>0</v>
      </c>
      <c r="G336" s="26">
        <v>11</v>
      </c>
      <c r="H336" s="19"/>
      <c r="I336" s="22"/>
      <c r="J336" s="23"/>
      <c r="K336" s="25"/>
      <c r="L336" s="25"/>
      <c r="M336" s="25"/>
      <c r="N336" s="25"/>
      <c r="O336" s="25"/>
      <c r="P336" s="25">
        <v>23.75</v>
      </c>
      <c r="Q336" s="25"/>
    </row>
    <row r="337" spans="1:17" ht="13.5" customHeight="1">
      <c r="A337" s="41">
        <v>11.19</v>
      </c>
      <c r="B337" s="17" t="s">
        <v>530</v>
      </c>
      <c r="C337" s="18" t="s">
        <v>92</v>
      </c>
      <c r="D337" s="19">
        <v>25</v>
      </c>
      <c r="E337" s="20">
        <v>18</v>
      </c>
      <c r="F337" s="20">
        <f t="shared" si="8"/>
        <v>0</v>
      </c>
      <c r="G337" s="26">
        <v>18</v>
      </c>
      <c r="H337" s="19"/>
      <c r="I337" s="22"/>
      <c r="J337" s="23"/>
      <c r="K337" s="25"/>
      <c r="L337" s="25"/>
      <c r="M337" s="25"/>
      <c r="N337" s="25"/>
      <c r="O337" s="25"/>
      <c r="P337" s="25">
        <v>25</v>
      </c>
      <c r="Q337" s="25"/>
    </row>
    <row r="338" spans="1:17" ht="13.5" customHeight="1">
      <c r="A338" s="41">
        <v>11.2</v>
      </c>
      <c r="B338" s="17" t="s">
        <v>531</v>
      </c>
      <c r="C338" s="18" t="s">
        <v>92</v>
      </c>
      <c r="D338" s="19">
        <v>44</v>
      </c>
      <c r="E338" s="20">
        <v>25</v>
      </c>
      <c r="F338" s="20">
        <f t="shared" si="8"/>
        <v>0</v>
      </c>
      <c r="G338" s="26">
        <v>27</v>
      </c>
      <c r="H338" s="19"/>
      <c r="I338" s="22"/>
      <c r="J338" s="23"/>
      <c r="K338" s="25"/>
      <c r="L338" s="25"/>
      <c r="M338" s="25"/>
      <c r="N338" s="25"/>
      <c r="O338" s="25"/>
      <c r="P338" s="25">
        <v>44</v>
      </c>
      <c r="Q338" s="25"/>
    </row>
    <row r="339" spans="1:17" ht="13.5" customHeight="1">
      <c r="A339" s="41">
        <v>11.21</v>
      </c>
      <c r="B339" s="17" t="s">
        <v>532</v>
      </c>
      <c r="C339" s="18" t="s">
        <v>92</v>
      </c>
      <c r="D339" s="19">
        <v>14</v>
      </c>
      <c r="E339" s="20">
        <v>10</v>
      </c>
      <c r="F339" s="20">
        <f t="shared" si="8"/>
        <v>0</v>
      </c>
      <c r="G339" s="26">
        <v>10</v>
      </c>
      <c r="H339" s="19"/>
      <c r="I339" s="22"/>
      <c r="J339" s="23"/>
      <c r="K339" s="25"/>
      <c r="L339" s="25"/>
      <c r="M339" s="25"/>
      <c r="N339" s="25"/>
      <c r="O339" s="25"/>
      <c r="P339" s="25">
        <v>14</v>
      </c>
      <c r="Q339" s="25"/>
    </row>
    <row r="340" spans="1:17" ht="13.5" customHeight="1">
      <c r="A340" s="41">
        <v>11.22</v>
      </c>
      <c r="B340" s="17" t="s">
        <v>533</v>
      </c>
      <c r="C340" s="18" t="s">
        <v>92</v>
      </c>
      <c r="D340" s="19">
        <v>23</v>
      </c>
      <c r="E340" s="20">
        <v>12</v>
      </c>
      <c r="F340" s="20">
        <f t="shared" si="8"/>
        <v>0</v>
      </c>
      <c r="G340" s="26">
        <v>13</v>
      </c>
      <c r="H340" s="19"/>
      <c r="I340" s="22"/>
      <c r="J340" s="23"/>
      <c r="K340" s="25"/>
      <c r="L340" s="25"/>
      <c r="M340" s="25"/>
      <c r="N340" s="25"/>
      <c r="O340" s="25"/>
      <c r="P340" s="25">
        <v>23</v>
      </c>
      <c r="Q340" s="25"/>
    </row>
    <row r="341" spans="1:17" ht="13.5" customHeight="1">
      <c r="A341" s="41">
        <v>11.23</v>
      </c>
      <c r="B341" s="17" t="s">
        <v>534</v>
      </c>
      <c r="C341" s="18" t="s">
        <v>92</v>
      </c>
      <c r="D341" s="19">
        <v>37</v>
      </c>
      <c r="E341" s="20">
        <v>15</v>
      </c>
      <c r="F341" s="20">
        <f t="shared" si="8"/>
        <v>0</v>
      </c>
      <c r="G341" s="26">
        <v>23</v>
      </c>
      <c r="H341" s="19"/>
      <c r="I341" s="22"/>
      <c r="J341" s="23"/>
      <c r="K341" s="25"/>
      <c r="L341" s="25"/>
      <c r="M341" s="25"/>
      <c r="N341" s="25"/>
      <c r="O341" s="25"/>
      <c r="P341" s="25">
        <v>37</v>
      </c>
      <c r="Q341" s="25"/>
    </row>
    <row r="342" spans="1:17" ht="13.5" customHeight="1">
      <c r="A342" s="41">
        <v>11.24</v>
      </c>
      <c r="B342" s="17" t="s">
        <v>535</v>
      </c>
      <c r="C342" s="18" t="s">
        <v>92</v>
      </c>
      <c r="D342" s="19">
        <v>11</v>
      </c>
      <c r="E342" s="20">
        <v>35</v>
      </c>
      <c r="F342" s="20">
        <f t="shared" si="8"/>
        <v>0</v>
      </c>
      <c r="G342" s="26">
        <v>36.82</v>
      </c>
      <c r="H342" s="19"/>
      <c r="I342" s="22"/>
      <c r="J342" s="23"/>
      <c r="K342" s="25"/>
      <c r="L342" s="25"/>
      <c r="M342" s="25"/>
      <c r="N342" s="25"/>
      <c r="O342" s="25"/>
      <c r="P342" s="25">
        <v>11</v>
      </c>
      <c r="Q342" s="25"/>
    </row>
    <row r="343" spans="1:17" ht="13.5" customHeight="1">
      <c r="A343" s="41">
        <v>11.25</v>
      </c>
      <c r="B343" s="17" t="s">
        <v>536</v>
      </c>
      <c r="C343" s="18" t="s">
        <v>92</v>
      </c>
      <c r="D343" s="19">
        <v>62</v>
      </c>
      <c r="E343" s="20">
        <v>45</v>
      </c>
      <c r="F343" s="20">
        <f t="shared" si="8"/>
        <v>0</v>
      </c>
      <c r="G343" s="26">
        <v>60</v>
      </c>
      <c r="H343" s="19"/>
      <c r="I343" s="22"/>
      <c r="J343" s="23"/>
      <c r="K343" s="25"/>
      <c r="L343" s="25"/>
      <c r="M343" s="25"/>
      <c r="N343" s="25"/>
      <c r="O343" s="25"/>
      <c r="P343" s="25">
        <v>62</v>
      </c>
      <c r="Q343" s="25"/>
    </row>
    <row r="344" spans="1:17" ht="13.5" customHeight="1">
      <c r="A344" s="41">
        <v>11.26</v>
      </c>
      <c r="B344" s="17" t="s">
        <v>537</v>
      </c>
      <c r="C344" s="18" t="s">
        <v>92</v>
      </c>
      <c r="D344" s="19">
        <v>114</v>
      </c>
      <c r="E344" s="20">
        <v>150</v>
      </c>
      <c r="F344" s="20">
        <f t="shared" si="8"/>
        <v>0</v>
      </c>
      <c r="G344" s="26">
        <v>132</v>
      </c>
      <c r="H344" s="19"/>
      <c r="I344" s="22"/>
      <c r="J344" s="23"/>
      <c r="K344" s="25"/>
      <c r="L344" s="25"/>
      <c r="M344" s="25"/>
      <c r="N344" s="25"/>
      <c r="O344" s="25"/>
      <c r="P344" s="25">
        <v>114</v>
      </c>
      <c r="Q344" s="25"/>
    </row>
    <row r="345" spans="1:17" ht="13.5" customHeight="1">
      <c r="A345" s="41">
        <v>11.27</v>
      </c>
      <c r="B345" s="17" t="s">
        <v>538</v>
      </c>
      <c r="C345" s="18" t="s">
        <v>92</v>
      </c>
      <c r="D345" s="19">
        <v>8</v>
      </c>
      <c r="E345" s="20">
        <v>45</v>
      </c>
      <c r="F345" s="20">
        <f t="shared" si="8"/>
        <v>0</v>
      </c>
      <c r="G345" s="26">
        <v>50</v>
      </c>
      <c r="H345" s="19"/>
      <c r="I345" s="22"/>
      <c r="J345" s="23"/>
      <c r="K345" s="25"/>
      <c r="L345" s="25"/>
      <c r="M345" s="25"/>
      <c r="N345" s="25"/>
      <c r="O345" s="25"/>
      <c r="P345" s="25">
        <v>8</v>
      </c>
      <c r="Q345" s="25"/>
    </row>
    <row r="346" spans="1:17" ht="13.5" customHeight="1">
      <c r="A346" s="41">
        <v>11.28</v>
      </c>
      <c r="B346" s="17" t="s">
        <v>539</v>
      </c>
      <c r="C346" s="18" t="s">
        <v>92</v>
      </c>
      <c r="D346" s="19">
        <v>12</v>
      </c>
      <c r="E346" s="20">
        <v>60</v>
      </c>
      <c r="F346" s="20">
        <f t="shared" si="8"/>
        <v>0</v>
      </c>
      <c r="G346" s="26">
        <v>63</v>
      </c>
      <c r="H346" s="19"/>
      <c r="I346" s="22"/>
      <c r="J346" s="23"/>
      <c r="K346" s="25"/>
      <c r="L346" s="25"/>
      <c r="M346" s="25"/>
      <c r="N346" s="25"/>
      <c r="O346" s="25"/>
      <c r="P346" s="25">
        <v>12</v>
      </c>
      <c r="Q346" s="25"/>
    </row>
    <row r="347" spans="1:17" ht="13.5" customHeight="1">
      <c r="A347" s="41">
        <v>11.29</v>
      </c>
      <c r="B347" s="17" t="s">
        <v>540</v>
      </c>
      <c r="C347" s="18" t="s">
        <v>92</v>
      </c>
      <c r="D347" s="19">
        <v>19</v>
      </c>
      <c r="E347" s="20">
        <v>75</v>
      </c>
      <c r="F347" s="20">
        <f t="shared" si="8"/>
        <v>0</v>
      </c>
      <c r="G347" s="26">
        <v>85</v>
      </c>
      <c r="H347" s="19"/>
      <c r="I347" s="22"/>
      <c r="J347" s="23"/>
      <c r="K347" s="25"/>
      <c r="L347" s="25"/>
      <c r="M347" s="25"/>
      <c r="N347" s="25"/>
      <c r="O347" s="25"/>
      <c r="P347" s="25">
        <v>19</v>
      </c>
      <c r="Q347" s="25"/>
    </row>
    <row r="348" spans="1:17" ht="13.5" customHeight="1">
      <c r="A348" s="41">
        <v>11.3</v>
      </c>
      <c r="B348" s="17" t="s">
        <v>541</v>
      </c>
      <c r="C348" s="18" t="s">
        <v>92</v>
      </c>
      <c r="D348" s="19">
        <v>54</v>
      </c>
      <c r="E348" s="20">
        <v>165</v>
      </c>
      <c r="F348" s="20">
        <f t="shared" si="8"/>
        <v>0</v>
      </c>
      <c r="G348" s="26">
        <v>174</v>
      </c>
      <c r="H348" s="19"/>
      <c r="I348" s="22"/>
      <c r="J348" s="23"/>
      <c r="K348" s="25"/>
      <c r="L348" s="25"/>
      <c r="M348" s="25"/>
      <c r="N348" s="25"/>
      <c r="O348" s="25"/>
      <c r="P348" s="25">
        <v>54</v>
      </c>
      <c r="Q348" s="25"/>
    </row>
    <row r="349" spans="1:17" ht="13.5" customHeight="1">
      <c r="A349" s="41">
        <v>11.31</v>
      </c>
      <c r="B349" s="17" t="s">
        <v>542</v>
      </c>
      <c r="C349" s="18" t="s">
        <v>92</v>
      </c>
      <c r="D349" s="19">
        <v>116</v>
      </c>
      <c r="E349" s="20">
        <v>200</v>
      </c>
      <c r="F349" s="20">
        <f t="shared" si="8"/>
        <v>0</v>
      </c>
      <c r="G349" s="26">
        <v>231</v>
      </c>
      <c r="H349" s="19"/>
      <c r="I349" s="22"/>
      <c r="J349" s="23"/>
      <c r="K349" s="25"/>
      <c r="L349" s="25"/>
      <c r="M349" s="25"/>
      <c r="N349" s="25"/>
      <c r="O349" s="25"/>
      <c r="P349" s="25">
        <v>116</v>
      </c>
      <c r="Q349" s="25"/>
    </row>
    <row r="350" spans="1:17" ht="13.5" customHeight="1">
      <c r="A350" s="42" t="s">
        <v>543</v>
      </c>
      <c r="B350" s="17" t="s">
        <v>227</v>
      </c>
      <c r="C350" s="18" t="s">
        <v>92</v>
      </c>
      <c r="D350" s="19">
        <v>41.25</v>
      </c>
      <c r="E350" s="20">
        <v>520</v>
      </c>
      <c r="F350" s="20">
        <f t="shared" si="8"/>
        <v>0</v>
      </c>
      <c r="G350" s="26">
        <v>550</v>
      </c>
      <c r="H350" s="19"/>
      <c r="I350" s="22"/>
      <c r="J350" s="23"/>
      <c r="K350" s="25"/>
      <c r="L350" s="25"/>
      <c r="M350" s="25"/>
      <c r="N350" s="25"/>
      <c r="O350" s="25"/>
      <c r="P350" s="25">
        <v>41.25</v>
      </c>
      <c r="Q350" s="25"/>
    </row>
    <row r="351" spans="1:17" ht="13.5" customHeight="1">
      <c r="A351" s="42" t="s">
        <v>544</v>
      </c>
      <c r="B351" s="17" t="s">
        <v>228</v>
      </c>
      <c r="C351" s="18" t="s">
        <v>92</v>
      </c>
      <c r="D351" s="19">
        <v>41.25</v>
      </c>
      <c r="E351" s="20">
        <v>10</v>
      </c>
      <c r="F351" s="20">
        <f t="shared" si="8"/>
        <v>0</v>
      </c>
      <c r="G351" s="26">
        <v>10</v>
      </c>
      <c r="H351" s="19"/>
      <c r="I351" s="22"/>
      <c r="J351" s="23"/>
      <c r="K351" s="25"/>
      <c r="L351" s="25"/>
      <c r="M351" s="25"/>
      <c r="N351" s="25"/>
      <c r="O351" s="25"/>
      <c r="P351" s="25">
        <v>41.25</v>
      </c>
      <c r="Q351" s="25"/>
    </row>
    <row r="352" spans="1:17" ht="13.5" customHeight="1">
      <c r="A352" s="42" t="s">
        <v>545</v>
      </c>
      <c r="B352" s="17" t="s">
        <v>546</v>
      </c>
      <c r="C352" s="18" t="s">
        <v>92</v>
      </c>
      <c r="D352" s="19">
        <v>11</v>
      </c>
      <c r="E352" s="20">
        <v>12</v>
      </c>
      <c r="F352" s="20">
        <f t="shared" si="8"/>
        <v>0</v>
      </c>
      <c r="G352" s="26">
        <v>12</v>
      </c>
      <c r="H352" s="19"/>
      <c r="I352" s="22"/>
      <c r="J352" s="23"/>
      <c r="K352" s="25"/>
      <c r="L352" s="25"/>
      <c r="M352" s="25"/>
      <c r="N352" s="25"/>
      <c r="O352" s="25"/>
      <c r="P352" s="25">
        <v>11</v>
      </c>
      <c r="Q352" s="25"/>
    </row>
    <row r="353" spans="1:17" ht="13.5" customHeight="1">
      <c r="A353" s="42" t="s">
        <v>547</v>
      </c>
      <c r="B353" s="17" t="s">
        <v>548</v>
      </c>
      <c r="C353" s="18" t="s">
        <v>92</v>
      </c>
      <c r="D353" s="19">
        <v>20.75</v>
      </c>
      <c r="E353" s="20">
        <v>15</v>
      </c>
      <c r="F353" s="20">
        <f t="shared" si="8"/>
        <v>0</v>
      </c>
      <c r="G353" s="26">
        <v>15</v>
      </c>
      <c r="H353" s="19"/>
      <c r="I353" s="22"/>
      <c r="J353" s="23"/>
      <c r="K353" s="25"/>
      <c r="L353" s="25"/>
      <c r="M353" s="25"/>
      <c r="N353" s="25"/>
      <c r="O353" s="25"/>
      <c r="P353" s="25">
        <v>20.75</v>
      </c>
      <c r="Q353" s="25"/>
    </row>
    <row r="354" spans="1:17" ht="13.5" customHeight="1">
      <c r="A354" s="42" t="s">
        <v>549</v>
      </c>
      <c r="B354" s="17" t="s">
        <v>550</v>
      </c>
      <c r="C354" s="18" t="s">
        <v>92</v>
      </c>
      <c r="D354" s="19">
        <v>33.75</v>
      </c>
      <c r="E354" s="20">
        <v>20</v>
      </c>
      <c r="F354" s="20">
        <f t="shared" si="8"/>
        <v>0</v>
      </c>
      <c r="G354" s="26">
        <v>26</v>
      </c>
      <c r="H354" s="19"/>
      <c r="I354" s="22"/>
      <c r="J354" s="23"/>
      <c r="K354" s="25"/>
      <c r="L354" s="25"/>
      <c r="M354" s="25"/>
      <c r="N354" s="25"/>
      <c r="O354" s="25"/>
      <c r="P354" s="25">
        <v>33.75</v>
      </c>
      <c r="Q354" s="25"/>
    </row>
    <row r="355" spans="1:17" ht="13.5" customHeight="1">
      <c r="A355" s="42" t="s">
        <v>551</v>
      </c>
      <c r="B355" s="17" t="s">
        <v>84</v>
      </c>
      <c r="C355" s="18" t="s">
        <v>92</v>
      </c>
      <c r="D355" s="19">
        <v>40</v>
      </c>
      <c r="E355" s="20">
        <v>85</v>
      </c>
      <c r="F355" s="20">
        <f t="shared" si="8"/>
        <v>0</v>
      </c>
      <c r="G355" s="26">
        <v>250</v>
      </c>
      <c r="H355" s="19"/>
      <c r="I355" s="22"/>
      <c r="J355" s="23"/>
      <c r="K355" s="25"/>
      <c r="L355" s="25"/>
      <c r="M355" s="25"/>
      <c r="N355" s="25"/>
      <c r="O355" s="25"/>
      <c r="P355" s="25">
        <v>40</v>
      </c>
      <c r="Q355" s="25"/>
    </row>
    <row r="356" spans="1:17" ht="13.5" customHeight="1">
      <c r="A356" s="42" t="s">
        <v>552</v>
      </c>
      <c r="B356" s="17" t="s">
        <v>229</v>
      </c>
      <c r="C356" s="18" t="s">
        <v>92</v>
      </c>
      <c r="D356" s="19">
        <v>40</v>
      </c>
      <c r="E356" s="20">
        <v>120</v>
      </c>
      <c r="F356" s="20">
        <f t="shared" si="8"/>
        <v>0</v>
      </c>
      <c r="G356" s="26">
        <v>135</v>
      </c>
      <c r="H356" s="19"/>
      <c r="I356" s="22"/>
      <c r="J356" s="23"/>
      <c r="K356" s="25"/>
      <c r="L356" s="25"/>
      <c r="M356" s="25"/>
      <c r="N356" s="25"/>
      <c r="O356" s="25"/>
      <c r="P356" s="25">
        <v>40</v>
      </c>
      <c r="Q356" s="25"/>
    </row>
    <row r="357" spans="1:17" ht="13.5" customHeight="1">
      <c r="A357" s="42" t="s">
        <v>553</v>
      </c>
      <c r="B357" s="17" t="s">
        <v>230</v>
      </c>
      <c r="C357" s="18" t="s">
        <v>92</v>
      </c>
      <c r="D357" s="19">
        <v>58.25</v>
      </c>
      <c r="E357" s="20">
        <v>180</v>
      </c>
      <c r="F357" s="20">
        <f t="shared" si="8"/>
        <v>0</v>
      </c>
      <c r="G357" s="26">
        <v>188.75</v>
      </c>
      <c r="H357" s="19"/>
      <c r="I357" s="22"/>
      <c r="J357" s="23"/>
      <c r="K357" s="25"/>
      <c r="L357" s="25"/>
      <c r="M357" s="25"/>
      <c r="N357" s="25"/>
      <c r="O357" s="25"/>
      <c r="P357" s="25">
        <v>58.25</v>
      </c>
      <c r="Q357" s="25"/>
    </row>
    <row r="358" spans="1:17" ht="13.5" customHeight="1">
      <c r="A358" s="42" t="s">
        <v>554</v>
      </c>
      <c r="B358" s="17" t="s">
        <v>231</v>
      </c>
      <c r="C358" s="18" t="s">
        <v>92</v>
      </c>
      <c r="D358" s="19">
        <v>9.75</v>
      </c>
      <c r="E358" s="20">
        <v>280</v>
      </c>
      <c r="F358" s="20">
        <f t="shared" si="8"/>
        <v>0</v>
      </c>
      <c r="G358" s="26">
        <v>308</v>
      </c>
      <c r="H358" s="19"/>
      <c r="I358" s="22"/>
      <c r="J358" s="23"/>
      <c r="K358" s="25"/>
      <c r="L358" s="25"/>
      <c r="M358" s="25"/>
      <c r="N358" s="25"/>
      <c r="O358" s="25"/>
      <c r="P358" s="25">
        <v>9.75</v>
      </c>
      <c r="Q358" s="25"/>
    </row>
    <row r="359" spans="1:17" ht="13.5" customHeight="1">
      <c r="A359" s="42" t="s">
        <v>555</v>
      </c>
      <c r="B359" s="17" t="s">
        <v>232</v>
      </c>
      <c r="C359" s="18" t="s">
        <v>92</v>
      </c>
      <c r="D359" s="19">
        <v>12.5</v>
      </c>
      <c r="E359" s="20">
        <v>90</v>
      </c>
      <c r="F359" s="20">
        <f t="shared" si="8"/>
        <v>0</v>
      </c>
      <c r="G359" s="26">
        <v>95</v>
      </c>
      <c r="H359" s="19"/>
      <c r="I359" s="22"/>
      <c r="J359" s="23"/>
      <c r="K359" s="25"/>
      <c r="L359" s="25"/>
      <c r="M359" s="25"/>
      <c r="N359" s="25"/>
      <c r="O359" s="25"/>
      <c r="P359" s="25">
        <v>12.5</v>
      </c>
      <c r="Q359" s="25"/>
    </row>
    <row r="360" spans="1:17" ht="13.5" customHeight="1">
      <c r="A360" s="42" t="s">
        <v>556</v>
      </c>
      <c r="B360" s="17" t="s">
        <v>233</v>
      </c>
      <c r="C360" s="18" t="s">
        <v>92</v>
      </c>
      <c r="D360" s="19">
        <v>20.5</v>
      </c>
      <c r="E360" s="20">
        <v>120</v>
      </c>
      <c r="F360" s="20">
        <f t="shared" si="8"/>
        <v>0</v>
      </c>
      <c r="G360" s="26">
        <v>130</v>
      </c>
      <c r="H360" s="19"/>
      <c r="I360" s="22"/>
      <c r="J360" s="23"/>
      <c r="K360" s="25"/>
      <c r="L360" s="25"/>
      <c r="M360" s="25"/>
      <c r="N360" s="25"/>
      <c r="O360" s="25"/>
      <c r="P360" s="25">
        <v>20.5</v>
      </c>
      <c r="Q360" s="25"/>
    </row>
    <row r="361" spans="1:17" ht="13.5" customHeight="1">
      <c r="A361" s="42" t="s">
        <v>557</v>
      </c>
      <c r="B361" s="17" t="s">
        <v>234</v>
      </c>
      <c r="C361" s="18" t="s">
        <v>92</v>
      </c>
      <c r="D361" s="19">
        <v>30.75</v>
      </c>
      <c r="E361" s="20">
        <v>150</v>
      </c>
      <c r="F361" s="20">
        <f t="shared" si="8"/>
        <v>0</v>
      </c>
      <c r="G361" s="26">
        <v>130</v>
      </c>
      <c r="H361" s="19"/>
      <c r="I361" s="22"/>
      <c r="J361" s="23"/>
      <c r="K361" s="25"/>
      <c r="L361" s="25"/>
      <c r="M361" s="25"/>
      <c r="N361" s="25"/>
      <c r="O361" s="25"/>
      <c r="P361" s="25">
        <v>30.75</v>
      </c>
      <c r="Q361" s="25"/>
    </row>
    <row r="362" spans="1:17" ht="13.5" customHeight="1">
      <c r="A362" s="42" t="s">
        <v>558</v>
      </c>
      <c r="B362" s="17" t="s">
        <v>235</v>
      </c>
      <c r="C362" s="18" t="s">
        <v>92</v>
      </c>
      <c r="D362" s="19">
        <v>42.5</v>
      </c>
      <c r="E362" s="20">
        <v>280</v>
      </c>
      <c r="F362" s="20">
        <f t="shared" si="8"/>
        <v>0</v>
      </c>
      <c r="G362" s="26">
        <v>304</v>
      </c>
      <c r="H362" s="19"/>
      <c r="I362" s="22"/>
      <c r="J362" s="23"/>
      <c r="K362" s="25"/>
      <c r="L362" s="25"/>
      <c r="M362" s="25"/>
      <c r="N362" s="25"/>
      <c r="O362" s="25"/>
      <c r="P362" s="25">
        <v>42.5</v>
      </c>
      <c r="Q362" s="25"/>
    </row>
    <row r="363" spans="1:17" ht="13.5" customHeight="1">
      <c r="A363" s="41">
        <v>11.32</v>
      </c>
      <c r="B363" s="17" t="s">
        <v>559</v>
      </c>
      <c r="C363" s="18" t="s">
        <v>92</v>
      </c>
      <c r="D363" s="19">
        <v>90</v>
      </c>
      <c r="E363" s="20">
        <v>400</v>
      </c>
      <c r="F363" s="20">
        <f t="shared" si="8"/>
        <v>0</v>
      </c>
      <c r="G363" s="26">
        <v>450</v>
      </c>
      <c r="H363" s="19"/>
      <c r="I363" s="22"/>
      <c r="J363" s="23"/>
      <c r="K363" s="25"/>
      <c r="L363" s="25"/>
      <c r="M363" s="25"/>
      <c r="N363" s="25"/>
      <c r="O363" s="25"/>
      <c r="P363" s="25">
        <v>90</v>
      </c>
      <c r="Q363" s="25"/>
    </row>
    <row r="364" spans="1:17" ht="13.5" customHeight="1">
      <c r="A364" s="41">
        <v>11.33</v>
      </c>
      <c r="B364" s="17" t="s">
        <v>560</v>
      </c>
      <c r="C364" s="18" t="s">
        <v>92</v>
      </c>
      <c r="D364" s="19">
        <v>146</v>
      </c>
      <c r="E364" s="20">
        <v>5000</v>
      </c>
      <c r="F364" s="20">
        <f t="shared" si="8"/>
        <v>0</v>
      </c>
      <c r="G364" s="26">
        <v>2500</v>
      </c>
      <c r="H364" s="19"/>
      <c r="I364" s="22"/>
      <c r="J364" s="23"/>
      <c r="K364" s="25"/>
      <c r="L364" s="25"/>
      <c r="M364" s="25"/>
      <c r="N364" s="25"/>
      <c r="O364" s="25"/>
      <c r="P364" s="25">
        <v>146</v>
      </c>
      <c r="Q364" s="25"/>
    </row>
    <row r="365" spans="1:17" ht="13.5" customHeight="1">
      <c r="A365" s="41">
        <v>11.34</v>
      </c>
      <c r="B365" s="17" t="s">
        <v>561</v>
      </c>
      <c r="C365" s="18" t="s">
        <v>92</v>
      </c>
      <c r="D365" s="19">
        <v>230</v>
      </c>
      <c r="E365" s="20">
        <v>3000</v>
      </c>
      <c r="F365" s="20">
        <f t="shared" si="8"/>
        <v>0</v>
      </c>
      <c r="G365" s="26">
        <v>900</v>
      </c>
      <c r="H365" s="19"/>
      <c r="I365" s="22"/>
      <c r="J365" s="23"/>
      <c r="K365" s="25"/>
      <c r="L365" s="25"/>
      <c r="M365" s="25"/>
      <c r="N365" s="25"/>
      <c r="O365" s="25"/>
      <c r="P365" s="25">
        <v>230</v>
      </c>
      <c r="Q365" s="25"/>
    </row>
    <row r="366" spans="1:17" ht="13.5" customHeight="1">
      <c r="A366" s="41">
        <v>11.35</v>
      </c>
      <c r="B366" s="17" t="s">
        <v>236</v>
      </c>
      <c r="C366" s="18" t="s">
        <v>92</v>
      </c>
      <c r="D366" s="19">
        <v>130</v>
      </c>
      <c r="E366" s="20">
        <v>3000</v>
      </c>
      <c r="F366" s="20">
        <f t="shared" si="8"/>
        <v>0</v>
      </c>
      <c r="G366" s="26">
        <v>200</v>
      </c>
      <c r="H366" s="19"/>
      <c r="I366" s="22"/>
      <c r="J366" s="23"/>
      <c r="K366" s="25"/>
      <c r="L366" s="25"/>
      <c r="M366" s="25"/>
      <c r="N366" s="25"/>
      <c r="O366" s="25"/>
      <c r="P366" s="25">
        <v>130</v>
      </c>
      <c r="Q366" s="25"/>
    </row>
    <row r="367" spans="1:17" ht="13.5" customHeight="1">
      <c r="A367" s="41">
        <v>11.36</v>
      </c>
      <c r="B367" s="17" t="s">
        <v>237</v>
      </c>
      <c r="C367" s="18" t="s">
        <v>92</v>
      </c>
      <c r="D367" s="19">
        <v>200</v>
      </c>
      <c r="E367" s="20">
        <v>4000</v>
      </c>
      <c r="F367" s="20">
        <f t="shared" si="8"/>
        <v>0</v>
      </c>
      <c r="G367" s="26">
        <v>900</v>
      </c>
      <c r="H367" s="19"/>
      <c r="I367" s="22"/>
      <c r="J367" s="23"/>
      <c r="K367" s="25"/>
      <c r="L367" s="25"/>
      <c r="M367" s="25"/>
      <c r="N367" s="25"/>
      <c r="O367" s="25"/>
      <c r="P367" s="25">
        <v>200</v>
      </c>
      <c r="Q367" s="25"/>
    </row>
    <row r="368" spans="1:17" ht="13.5" customHeight="1">
      <c r="A368" s="41">
        <v>11.37</v>
      </c>
      <c r="B368" s="17" t="s">
        <v>238</v>
      </c>
      <c r="C368" s="18" t="s">
        <v>92</v>
      </c>
      <c r="D368" s="19">
        <v>130</v>
      </c>
      <c r="E368" s="20">
        <v>80</v>
      </c>
      <c r="F368" s="20">
        <f t="shared" si="8"/>
        <v>0</v>
      </c>
      <c r="G368" s="26">
        <v>200</v>
      </c>
      <c r="H368" s="19"/>
      <c r="I368" s="22"/>
      <c r="J368" s="23"/>
      <c r="K368" s="25"/>
      <c r="L368" s="25"/>
      <c r="M368" s="25"/>
      <c r="N368" s="25"/>
      <c r="O368" s="25"/>
      <c r="P368" s="25">
        <v>130</v>
      </c>
      <c r="Q368" s="25"/>
    </row>
    <row r="369" spans="1:17" ht="13.5" customHeight="1">
      <c r="A369" s="41">
        <v>11.38</v>
      </c>
      <c r="B369" s="17" t="s">
        <v>239</v>
      </c>
      <c r="C369" s="18" t="s">
        <v>92</v>
      </c>
      <c r="D369" s="19">
        <v>200</v>
      </c>
      <c r="E369" s="20">
        <v>150</v>
      </c>
      <c r="F369" s="20">
        <f t="shared" si="8"/>
        <v>0</v>
      </c>
      <c r="G369" s="26">
        <v>200</v>
      </c>
      <c r="H369" s="19"/>
      <c r="I369" s="22"/>
      <c r="J369" s="23"/>
      <c r="K369" s="25"/>
      <c r="L369" s="25"/>
      <c r="M369" s="25"/>
      <c r="N369" s="25"/>
      <c r="O369" s="25"/>
      <c r="P369" s="25">
        <v>200</v>
      </c>
      <c r="Q369" s="25"/>
    </row>
    <row r="370" spans="1:17" ht="13.5" customHeight="1">
      <c r="A370" s="41">
        <v>11.39</v>
      </c>
      <c r="B370" s="17" t="s">
        <v>240</v>
      </c>
      <c r="C370" s="18" t="s">
        <v>92</v>
      </c>
      <c r="D370" s="19">
        <v>330</v>
      </c>
      <c r="E370" s="20">
        <v>700</v>
      </c>
      <c r="F370" s="20">
        <f t="shared" si="8"/>
        <v>0</v>
      </c>
      <c r="G370" s="26">
        <v>75</v>
      </c>
      <c r="H370" s="19"/>
      <c r="I370" s="22"/>
      <c r="J370" s="23"/>
      <c r="K370" s="25"/>
      <c r="L370" s="25"/>
      <c r="M370" s="25"/>
      <c r="N370" s="25"/>
      <c r="O370" s="25"/>
      <c r="P370" s="25">
        <v>330</v>
      </c>
      <c r="Q370" s="25"/>
    </row>
    <row r="371" spans="1:17" ht="13.5" customHeight="1">
      <c r="A371" s="41">
        <v>11.4</v>
      </c>
      <c r="B371" s="17" t="s">
        <v>241</v>
      </c>
      <c r="C371" s="18" t="s">
        <v>92</v>
      </c>
      <c r="D371" s="19">
        <v>300</v>
      </c>
      <c r="E371" s="20">
        <v>200</v>
      </c>
      <c r="F371" s="20">
        <f t="shared" si="8"/>
        <v>0</v>
      </c>
      <c r="G371" s="26">
        <v>200</v>
      </c>
      <c r="H371" s="19"/>
      <c r="I371" s="22"/>
      <c r="J371" s="23"/>
      <c r="K371" s="25"/>
      <c r="L371" s="25"/>
      <c r="M371" s="25"/>
      <c r="N371" s="25"/>
      <c r="O371" s="25"/>
      <c r="P371" s="25">
        <v>300</v>
      </c>
      <c r="Q371" s="25"/>
    </row>
    <row r="372" spans="1:17" ht="13.5" customHeight="1">
      <c r="A372" s="41">
        <v>11.41</v>
      </c>
      <c r="B372" s="17" t="s">
        <v>242</v>
      </c>
      <c r="C372" s="18" t="s">
        <v>92</v>
      </c>
      <c r="D372" s="19">
        <v>400</v>
      </c>
      <c r="E372" s="20">
        <v>65</v>
      </c>
      <c r="F372" s="20">
        <f t="shared" si="8"/>
        <v>0</v>
      </c>
      <c r="G372" s="26">
        <v>25</v>
      </c>
      <c r="H372" s="19"/>
      <c r="I372" s="22"/>
      <c r="J372" s="23"/>
      <c r="K372" s="25"/>
      <c r="L372" s="25"/>
      <c r="M372" s="25"/>
      <c r="N372" s="25"/>
      <c r="O372" s="25"/>
      <c r="P372" s="25">
        <v>400</v>
      </c>
      <c r="Q372" s="25"/>
    </row>
    <row r="373" spans="1:17" ht="13.5" customHeight="1">
      <c r="A373" s="41">
        <v>11.42</v>
      </c>
      <c r="B373" s="17" t="s">
        <v>243</v>
      </c>
      <c r="C373" s="18" t="s">
        <v>92</v>
      </c>
      <c r="D373" s="19">
        <v>60</v>
      </c>
      <c r="E373" s="43">
        <v>250</v>
      </c>
      <c r="F373" s="43">
        <f t="shared" si="8"/>
        <v>0</v>
      </c>
      <c r="G373" s="44">
        <v>900</v>
      </c>
      <c r="H373" s="45"/>
      <c r="I373" s="46"/>
      <c r="J373" s="47"/>
      <c r="K373" s="25"/>
      <c r="L373" s="25"/>
      <c r="M373" s="25"/>
      <c r="N373" s="25"/>
      <c r="O373" s="25"/>
      <c r="P373" s="25">
        <v>60</v>
      </c>
      <c r="Q373" s="25"/>
    </row>
    <row r="374" spans="1:17" ht="13.5" customHeight="1">
      <c r="A374" s="41">
        <v>11.43</v>
      </c>
      <c r="B374" s="17" t="s">
        <v>244</v>
      </c>
      <c r="C374" s="18" t="s">
        <v>92</v>
      </c>
      <c r="D374" s="19">
        <v>130</v>
      </c>
      <c r="E374" s="25"/>
      <c r="F374" s="25"/>
      <c r="G374" s="25"/>
      <c r="I374" s="25"/>
      <c r="J374" s="25"/>
      <c r="K374" s="25"/>
      <c r="L374" s="25"/>
      <c r="M374" s="25"/>
      <c r="N374" s="25"/>
      <c r="O374" s="25"/>
      <c r="P374" s="25">
        <v>130</v>
      </c>
      <c r="Q374" s="25"/>
    </row>
    <row r="375" spans="1:17" ht="13.5" customHeight="1">
      <c r="A375" s="41">
        <v>11.44</v>
      </c>
      <c r="B375" s="17" t="s">
        <v>245</v>
      </c>
      <c r="C375" s="18" t="s">
        <v>92</v>
      </c>
      <c r="D375" s="19">
        <v>250</v>
      </c>
      <c r="E375" s="25"/>
      <c r="F375" s="25"/>
      <c r="G375" s="25"/>
      <c r="I375" s="25"/>
      <c r="J375" s="25"/>
      <c r="K375" s="25"/>
      <c r="L375" s="25"/>
      <c r="M375" s="25"/>
      <c r="N375" s="25"/>
      <c r="O375" s="25"/>
      <c r="P375" s="25">
        <v>250</v>
      </c>
      <c r="Q375" s="25"/>
    </row>
    <row r="376" spans="1:17" ht="13.5" customHeight="1">
      <c r="A376" s="41">
        <v>11.45</v>
      </c>
      <c r="B376" s="17" t="s">
        <v>246</v>
      </c>
      <c r="C376" s="18" t="s">
        <v>92</v>
      </c>
      <c r="D376" s="19">
        <v>320</v>
      </c>
      <c r="E376" s="25"/>
      <c r="F376" s="25"/>
      <c r="G376" s="25"/>
      <c r="I376" s="25"/>
      <c r="J376" s="25"/>
      <c r="K376" s="25"/>
      <c r="L376" s="25"/>
      <c r="M376" s="25"/>
      <c r="N376" s="25"/>
      <c r="O376" s="25"/>
      <c r="P376" s="25">
        <v>320</v>
      </c>
      <c r="Q376" s="25"/>
    </row>
    <row r="377" spans="1:17" ht="13.5" customHeight="1">
      <c r="A377" s="41">
        <v>11.46</v>
      </c>
      <c r="B377" s="17" t="s">
        <v>247</v>
      </c>
      <c r="C377" s="18" t="s">
        <v>92</v>
      </c>
      <c r="D377" s="19">
        <v>435</v>
      </c>
      <c r="E377" s="25"/>
      <c r="F377" s="25"/>
      <c r="G377" s="25"/>
      <c r="I377" s="25"/>
      <c r="J377" s="25"/>
      <c r="K377" s="25"/>
      <c r="L377" s="25"/>
      <c r="M377" s="25"/>
      <c r="N377" s="25"/>
      <c r="O377" s="25"/>
      <c r="P377" s="25">
        <v>435</v>
      </c>
      <c r="Q377" s="25"/>
    </row>
    <row r="378" spans="1:17" ht="13.5" customHeight="1">
      <c r="A378" s="41">
        <v>11.47</v>
      </c>
      <c r="B378" s="17" t="s">
        <v>248</v>
      </c>
      <c r="C378" s="18" t="s">
        <v>92</v>
      </c>
      <c r="D378" s="19">
        <v>590</v>
      </c>
      <c r="E378" s="25"/>
      <c r="F378" s="25"/>
      <c r="G378" s="25"/>
      <c r="I378" s="25"/>
      <c r="J378" s="25"/>
      <c r="K378" s="25"/>
      <c r="L378" s="25"/>
      <c r="M378" s="25"/>
      <c r="N378" s="25"/>
      <c r="O378" s="25"/>
      <c r="P378" s="25">
        <v>590</v>
      </c>
      <c r="Q378" s="25"/>
    </row>
    <row r="379" spans="1:17" ht="13.5" customHeight="1">
      <c r="A379" s="41">
        <v>11.48</v>
      </c>
      <c r="B379" s="17" t="s">
        <v>249</v>
      </c>
      <c r="C379" s="18" t="s">
        <v>92</v>
      </c>
      <c r="D379" s="19">
        <v>765</v>
      </c>
      <c r="E379" s="25"/>
      <c r="F379" s="25"/>
      <c r="G379" s="25"/>
      <c r="I379" s="25"/>
      <c r="J379" s="25"/>
      <c r="K379" s="25"/>
      <c r="L379" s="25"/>
      <c r="M379" s="25"/>
      <c r="N379" s="25"/>
      <c r="O379" s="25"/>
      <c r="P379" s="25">
        <v>765</v>
      </c>
      <c r="Q379" s="25"/>
    </row>
    <row r="380" spans="1:17" ht="13.5" customHeight="1">
      <c r="A380" s="41">
        <v>11.49</v>
      </c>
      <c r="B380" s="17" t="s">
        <v>250</v>
      </c>
      <c r="C380" s="18" t="s">
        <v>92</v>
      </c>
      <c r="D380" s="19">
        <v>1315</v>
      </c>
      <c r="E380" s="25"/>
      <c r="F380" s="25"/>
      <c r="G380" s="25"/>
      <c r="I380" s="25"/>
      <c r="J380" s="25"/>
      <c r="K380" s="25"/>
      <c r="L380" s="25"/>
      <c r="M380" s="25"/>
      <c r="N380" s="25"/>
      <c r="O380" s="25"/>
      <c r="P380" s="25">
        <v>1315</v>
      </c>
      <c r="Q380" s="25"/>
    </row>
    <row r="381" spans="1:17" ht="13.5" customHeight="1">
      <c r="A381" s="41">
        <v>11.5</v>
      </c>
      <c r="B381" s="17" t="s">
        <v>251</v>
      </c>
      <c r="C381" s="18" t="s">
        <v>92</v>
      </c>
      <c r="D381" s="19">
        <v>2415</v>
      </c>
      <c r="E381" s="25"/>
      <c r="F381" s="25"/>
      <c r="G381" s="25"/>
      <c r="I381" s="25"/>
      <c r="J381" s="25"/>
      <c r="K381" s="25"/>
      <c r="L381" s="25"/>
      <c r="M381" s="25"/>
      <c r="N381" s="25"/>
      <c r="O381" s="25"/>
      <c r="P381" s="25">
        <v>2415</v>
      </c>
      <c r="Q381" s="25"/>
    </row>
    <row r="382" spans="1:17" ht="13.5" customHeight="1">
      <c r="A382" s="41">
        <v>11.51</v>
      </c>
      <c r="B382" s="17" t="s">
        <v>252</v>
      </c>
      <c r="C382" s="18" t="s">
        <v>92</v>
      </c>
      <c r="D382" s="19">
        <v>3375</v>
      </c>
      <c r="E382" s="25"/>
      <c r="F382" s="25"/>
      <c r="G382" s="25"/>
      <c r="I382" s="25"/>
      <c r="J382" s="25"/>
      <c r="K382" s="25"/>
      <c r="L382" s="25"/>
      <c r="M382" s="25"/>
      <c r="N382" s="25"/>
      <c r="O382" s="25"/>
      <c r="P382" s="25">
        <v>3375</v>
      </c>
      <c r="Q382" s="25"/>
    </row>
    <row r="383" spans="1:17" ht="13.5" customHeight="1">
      <c r="A383" s="41">
        <v>11.52</v>
      </c>
      <c r="B383" s="17" t="s">
        <v>253</v>
      </c>
      <c r="C383" s="18" t="s">
        <v>92</v>
      </c>
      <c r="D383" s="19">
        <v>78</v>
      </c>
      <c r="E383" s="25"/>
      <c r="F383" s="25"/>
      <c r="G383" s="25"/>
      <c r="I383" s="25"/>
      <c r="J383" s="25"/>
      <c r="K383" s="25"/>
      <c r="L383" s="25"/>
      <c r="M383" s="25"/>
      <c r="N383" s="25"/>
      <c r="O383" s="25"/>
      <c r="P383" s="25">
        <v>78</v>
      </c>
      <c r="Q383" s="25"/>
    </row>
    <row r="384" spans="1:17" ht="13.5" customHeight="1">
      <c r="A384" s="41">
        <v>11.53</v>
      </c>
      <c r="B384" s="17" t="s">
        <v>254</v>
      </c>
      <c r="C384" s="18" t="s">
        <v>92</v>
      </c>
      <c r="D384" s="19">
        <v>105</v>
      </c>
      <c r="E384" s="25"/>
      <c r="F384" s="25"/>
      <c r="G384" s="25"/>
      <c r="I384" s="25"/>
      <c r="J384" s="25"/>
      <c r="K384" s="25"/>
      <c r="L384" s="25"/>
      <c r="M384" s="25"/>
      <c r="N384" s="25"/>
      <c r="O384" s="25"/>
      <c r="P384" s="25">
        <v>105</v>
      </c>
      <c r="Q384" s="25"/>
    </row>
    <row r="385" spans="1:17" ht="13.5" customHeight="1">
      <c r="A385" s="41">
        <v>11.54</v>
      </c>
      <c r="B385" s="17" t="s">
        <v>255</v>
      </c>
      <c r="C385" s="18" t="s">
        <v>92</v>
      </c>
      <c r="D385" s="19">
        <v>167</v>
      </c>
      <c r="E385" s="25"/>
      <c r="F385" s="25"/>
      <c r="G385" s="25"/>
      <c r="I385" s="25"/>
      <c r="J385" s="25"/>
      <c r="K385" s="25"/>
      <c r="L385" s="25"/>
      <c r="M385" s="25"/>
      <c r="N385" s="25"/>
      <c r="O385" s="25"/>
      <c r="P385" s="25">
        <v>167</v>
      </c>
      <c r="Q385" s="25"/>
    </row>
    <row r="386" spans="1:17" ht="13.5" customHeight="1">
      <c r="A386" s="41">
        <v>11.55</v>
      </c>
      <c r="B386" s="17" t="s">
        <v>256</v>
      </c>
      <c r="C386" s="18" t="s">
        <v>92</v>
      </c>
      <c r="D386" s="19">
        <v>167.25</v>
      </c>
      <c r="E386" s="25"/>
      <c r="F386" s="25"/>
      <c r="G386" s="25"/>
      <c r="I386" s="25"/>
      <c r="J386" s="25"/>
      <c r="K386" s="25"/>
      <c r="L386" s="25"/>
      <c r="M386" s="25"/>
      <c r="N386" s="25"/>
      <c r="O386" s="25"/>
      <c r="P386" s="25">
        <v>167.25</v>
      </c>
      <c r="Q386" s="25"/>
    </row>
    <row r="387" spans="1:17" ht="13.5" customHeight="1">
      <c r="A387" s="41">
        <v>11.56</v>
      </c>
      <c r="B387" s="17" t="s">
        <v>257</v>
      </c>
      <c r="C387" s="18" t="s">
        <v>92</v>
      </c>
      <c r="D387" s="19">
        <v>271.5</v>
      </c>
      <c r="E387" s="25"/>
      <c r="F387" s="25"/>
      <c r="G387" s="25"/>
      <c r="I387" s="25"/>
      <c r="J387" s="25"/>
      <c r="K387" s="25"/>
      <c r="L387" s="25"/>
      <c r="M387" s="25"/>
      <c r="N387" s="25"/>
      <c r="O387" s="25"/>
      <c r="P387" s="25">
        <v>271.5</v>
      </c>
      <c r="Q387" s="25"/>
    </row>
    <row r="388" spans="1:17" ht="13.5" customHeight="1">
      <c r="A388" s="41">
        <v>11.57</v>
      </c>
      <c r="B388" s="17" t="s">
        <v>258</v>
      </c>
      <c r="C388" s="18" t="s">
        <v>92</v>
      </c>
      <c r="D388" s="19">
        <v>314.5</v>
      </c>
      <c r="E388" s="25"/>
      <c r="F388" s="25"/>
      <c r="G388" s="25"/>
      <c r="I388" s="25"/>
      <c r="J388" s="25"/>
      <c r="K388" s="25"/>
      <c r="L388" s="25"/>
      <c r="M388" s="25"/>
      <c r="N388" s="25"/>
      <c r="O388" s="25"/>
      <c r="P388" s="25">
        <v>314.5</v>
      </c>
      <c r="Q388" s="25"/>
    </row>
    <row r="389" spans="1:17" ht="13.5" customHeight="1">
      <c r="A389" s="41">
        <v>11.58</v>
      </c>
      <c r="B389" s="17" t="s">
        <v>405</v>
      </c>
      <c r="C389" s="18" t="s">
        <v>92</v>
      </c>
      <c r="D389" s="19">
        <v>150</v>
      </c>
      <c r="E389" s="25"/>
      <c r="F389" s="25"/>
      <c r="G389" s="25"/>
      <c r="I389" s="25"/>
      <c r="J389" s="25"/>
      <c r="K389" s="25"/>
      <c r="L389" s="25"/>
      <c r="M389" s="25"/>
      <c r="N389" s="25"/>
      <c r="O389" s="25"/>
      <c r="P389" s="25">
        <v>150</v>
      </c>
      <c r="Q389" s="25"/>
    </row>
    <row r="390" spans="1:17" ht="13.5" customHeight="1">
      <c r="A390" s="41">
        <v>11.59</v>
      </c>
      <c r="B390" s="17" t="s">
        <v>259</v>
      </c>
      <c r="C390" s="18" t="s">
        <v>92</v>
      </c>
      <c r="D390" s="19">
        <v>136</v>
      </c>
      <c r="E390" s="25"/>
      <c r="F390" s="25"/>
      <c r="G390" s="25"/>
      <c r="I390" s="25"/>
      <c r="J390" s="25"/>
      <c r="K390" s="25"/>
      <c r="L390" s="25"/>
      <c r="M390" s="25"/>
      <c r="N390" s="25"/>
      <c r="O390" s="25"/>
      <c r="P390" s="25">
        <v>136</v>
      </c>
      <c r="Q390" s="25"/>
    </row>
    <row r="391" spans="1:17" ht="13.5" customHeight="1">
      <c r="A391" s="41">
        <v>11.6</v>
      </c>
      <c r="B391" s="17" t="s">
        <v>260</v>
      </c>
      <c r="C391" s="18" t="s">
        <v>92</v>
      </c>
      <c r="D391" s="19">
        <v>160</v>
      </c>
      <c r="E391" s="25"/>
      <c r="F391" s="25"/>
      <c r="G391" s="25"/>
      <c r="I391" s="25"/>
      <c r="J391" s="25"/>
      <c r="K391" s="25"/>
      <c r="L391" s="25"/>
      <c r="M391" s="25"/>
      <c r="N391" s="25"/>
      <c r="O391" s="25"/>
      <c r="P391" s="25">
        <v>160</v>
      </c>
      <c r="Q391" s="25"/>
    </row>
    <row r="392" spans="1:17" ht="13.5" customHeight="1">
      <c r="A392" s="41">
        <v>11.61</v>
      </c>
      <c r="B392" s="17" t="s">
        <v>156</v>
      </c>
      <c r="C392" s="18" t="s">
        <v>89</v>
      </c>
      <c r="D392" s="19">
        <v>262.5</v>
      </c>
      <c r="E392" s="25"/>
      <c r="F392" s="25"/>
      <c r="G392" s="25"/>
      <c r="I392" s="25"/>
      <c r="J392" s="25"/>
      <c r="K392" s="25"/>
      <c r="L392" s="25"/>
      <c r="M392" s="25"/>
      <c r="N392" s="25"/>
      <c r="O392" s="25"/>
      <c r="P392" s="25">
        <v>262.5</v>
      </c>
      <c r="Q392" s="25"/>
    </row>
    <row r="393" spans="1:17" ht="13.5" customHeight="1">
      <c r="A393" s="41">
        <v>11.62</v>
      </c>
      <c r="B393" s="17" t="s">
        <v>394</v>
      </c>
      <c r="C393" s="18" t="s">
        <v>89</v>
      </c>
      <c r="D393" s="19">
        <v>5500</v>
      </c>
      <c r="E393" s="25"/>
      <c r="F393" s="25"/>
      <c r="G393" s="25"/>
      <c r="I393" s="25"/>
      <c r="J393" s="25"/>
      <c r="K393" s="25"/>
      <c r="L393" s="25"/>
      <c r="M393" s="25"/>
      <c r="N393" s="25"/>
      <c r="O393" s="25"/>
      <c r="P393" s="25">
        <v>5500</v>
      </c>
      <c r="Q393" s="25"/>
    </row>
    <row r="394" spans="1:17" ht="13.5" customHeight="1">
      <c r="A394" s="41">
        <v>11.63</v>
      </c>
      <c r="B394" s="17" t="s">
        <v>264</v>
      </c>
      <c r="C394" s="18" t="s">
        <v>89</v>
      </c>
      <c r="D394" s="19">
        <v>5900</v>
      </c>
      <c r="E394" s="25"/>
      <c r="F394" s="25"/>
      <c r="G394" s="25"/>
      <c r="I394" s="25"/>
      <c r="J394" s="25"/>
      <c r="K394" s="25"/>
      <c r="L394" s="25"/>
      <c r="M394" s="25"/>
      <c r="N394" s="25"/>
      <c r="O394" s="25"/>
      <c r="P394" s="25">
        <v>5900</v>
      </c>
      <c r="Q394" s="25"/>
    </row>
    <row r="395" spans="1:17" ht="13.5" customHeight="1">
      <c r="A395" s="48">
        <v>11.64</v>
      </c>
      <c r="B395" s="17" t="s">
        <v>562</v>
      </c>
      <c r="C395" s="18" t="s">
        <v>89</v>
      </c>
      <c r="D395" s="19">
        <v>3150</v>
      </c>
      <c r="E395" s="25"/>
      <c r="F395" s="25"/>
      <c r="G395" s="25"/>
      <c r="I395" s="25"/>
      <c r="J395" s="25"/>
      <c r="K395" s="25"/>
      <c r="L395" s="25"/>
      <c r="M395" s="25"/>
      <c r="N395" s="25"/>
      <c r="O395" s="25"/>
      <c r="P395" s="25">
        <v>3150</v>
      </c>
      <c r="Q395" s="25"/>
    </row>
    <row r="396" spans="1:17" ht="13.5" customHeight="1">
      <c r="A396" s="41">
        <v>11.65</v>
      </c>
      <c r="B396" s="17" t="s">
        <v>261</v>
      </c>
      <c r="C396" s="18" t="s">
        <v>92</v>
      </c>
      <c r="D396" s="19">
        <v>97.5</v>
      </c>
      <c r="E396" s="25"/>
      <c r="F396" s="25"/>
      <c r="G396" s="25"/>
      <c r="I396" s="25"/>
      <c r="J396" s="25"/>
      <c r="K396" s="25"/>
      <c r="L396" s="25"/>
      <c r="M396" s="25"/>
      <c r="N396" s="25"/>
      <c r="O396" s="25"/>
      <c r="P396" s="25">
        <v>97.5</v>
      </c>
      <c r="Q396" s="25"/>
    </row>
    <row r="397" spans="1:17" ht="13.5" customHeight="1">
      <c r="A397" s="41">
        <v>11.66</v>
      </c>
      <c r="B397" s="17" t="s">
        <v>147</v>
      </c>
      <c r="C397" s="18" t="s">
        <v>94</v>
      </c>
      <c r="D397" s="19">
        <v>12</v>
      </c>
      <c r="E397" s="25"/>
      <c r="F397" s="25"/>
      <c r="G397" s="25"/>
      <c r="I397" s="25"/>
      <c r="J397" s="25"/>
      <c r="K397" s="25"/>
      <c r="L397" s="25"/>
      <c r="M397" s="25"/>
      <c r="N397" s="25"/>
      <c r="O397" s="25"/>
      <c r="P397" s="25">
        <v>12</v>
      </c>
      <c r="Q397" s="25"/>
    </row>
    <row r="398" spans="1:17" ht="13.5" customHeight="1">
      <c r="A398" s="41">
        <v>11.67</v>
      </c>
      <c r="B398" s="17" t="s">
        <v>145</v>
      </c>
      <c r="C398" s="18" t="s">
        <v>92</v>
      </c>
      <c r="D398" s="19">
        <v>250</v>
      </c>
      <c r="E398" s="25"/>
      <c r="F398" s="25"/>
      <c r="G398" s="25"/>
      <c r="I398" s="25"/>
      <c r="J398" s="25"/>
      <c r="K398" s="25"/>
      <c r="L398" s="25"/>
      <c r="M398" s="25"/>
      <c r="N398" s="25"/>
      <c r="O398" s="25"/>
      <c r="P398" s="25">
        <v>250</v>
      </c>
      <c r="Q398" s="25"/>
    </row>
    <row r="399" spans="1:17" ht="13.5" customHeight="1">
      <c r="A399" s="48">
        <v>11.68</v>
      </c>
      <c r="B399" s="17" t="s">
        <v>355</v>
      </c>
      <c r="C399" s="18" t="s">
        <v>89</v>
      </c>
      <c r="D399" s="19">
        <v>5000</v>
      </c>
      <c r="E399" s="25"/>
      <c r="F399" s="25"/>
      <c r="G399" s="25"/>
      <c r="I399" s="25"/>
      <c r="J399" s="25"/>
      <c r="K399" s="25"/>
      <c r="L399" s="25"/>
      <c r="M399" s="25"/>
      <c r="N399" s="25"/>
      <c r="O399" s="25"/>
      <c r="P399" s="25">
        <v>5000</v>
      </c>
      <c r="Q399" s="25"/>
    </row>
    <row r="400" spans="1:17" ht="13.5" customHeight="1">
      <c r="A400" s="41">
        <v>11.69</v>
      </c>
      <c r="B400" s="17" t="s">
        <v>356</v>
      </c>
      <c r="C400" s="18" t="s">
        <v>111</v>
      </c>
      <c r="D400" s="19">
        <v>100</v>
      </c>
      <c r="E400" s="20">
        <v>74.75</v>
      </c>
      <c r="F400" s="20">
        <f aca="true" t="shared" si="9" ref="F400:F407">1.03*H400</f>
        <v>0</v>
      </c>
      <c r="G400" s="26">
        <v>23</v>
      </c>
      <c r="H400" s="19"/>
      <c r="I400" s="22"/>
      <c r="J400" s="23"/>
      <c r="K400" s="25"/>
      <c r="L400" s="25"/>
      <c r="M400" s="25"/>
      <c r="N400" s="25"/>
      <c r="O400" s="25"/>
      <c r="P400" s="25">
        <v>100</v>
      </c>
      <c r="Q400" s="25"/>
    </row>
    <row r="401" spans="1:17" ht="13.5" customHeight="1">
      <c r="A401" s="41">
        <v>11.7</v>
      </c>
      <c r="B401" s="17" t="s">
        <v>389</v>
      </c>
      <c r="C401" s="18" t="s">
        <v>89</v>
      </c>
      <c r="D401" s="19">
        <v>800</v>
      </c>
      <c r="E401" s="20">
        <v>74.75</v>
      </c>
      <c r="F401" s="20">
        <f t="shared" si="9"/>
        <v>0</v>
      </c>
      <c r="G401" s="26">
        <v>23</v>
      </c>
      <c r="H401" s="19"/>
      <c r="I401" s="22"/>
      <c r="J401" s="23"/>
      <c r="K401" s="25"/>
      <c r="L401" s="25"/>
      <c r="M401" s="25"/>
      <c r="N401" s="25"/>
      <c r="O401" s="25"/>
      <c r="P401" s="25">
        <v>800</v>
      </c>
      <c r="Q401" s="25"/>
    </row>
    <row r="402" spans="1:17" ht="13.5" customHeight="1">
      <c r="A402" s="41">
        <v>11.71</v>
      </c>
      <c r="B402" s="17" t="s">
        <v>390</v>
      </c>
      <c r="C402" s="18" t="s">
        <v>89</v>
      </c>
      <c r="D402" s="19">
        <v>1250</v>
      </c>
      <c r="E402" s="20">
        <v>74.75</v>
      </c>
      <c r="F402" s="20">
        <f t="shared" si="9"/>
        <v>0</v>
      </c>
      <c r="G402" s="26">
        <v>23</v>
      </c>
      <c r="H402" s="19"/>
      <c r="I402" s="22"/>
      <c r="J402" s="23"/>
      <c r="K402" s="25"/>
      <c r="L402" s="25"/>
      <c r="M402" s="25"/>
      <c r="N402" s="25"/>
      <c r="O402" s="25"/>
      <c r="P402" s="25">
        <v>1250</v>
      </c>
      <c r="Q402" s="25"/>
    </row>
    <row r="403" spans="1:17" ht="13.5" customHeight="1">
      <c r="A403" s="41">
        <v>11.72</v>
      </c>
      <c r="B403" s="17" t="s">
        <v>391</v>
      </c>
      <c r="C403" s="18" t="s">
        <v>89</v>
      </c>
      <c r="D403" s="19">
        <v>3000</v>
      </c>
      <c r="E403" s="20">
        <v>74.75</v>
      </c>
      <c r="F403" s="20">
        <f t="shared" si="9"/>
        <v>0</v>
      </c>
      <c r="G403" s="26">
        <v>23</v>
      </c>
      <c r="H403" s="19"/>
      <c r="I403" s="22"/>
      <c r="J403" s="23"/>
      <c r="K403" s="25"/>
      <c r="L403" s="25"/>
      <c r="M403" s="25"/>
      <c r="N403" s="25"/>
      <c r="O403" s="25"/>
      <c r="P403" s="25">
        <v>3000</v>
      </c>
      <c r="Q403" s="25"/>
    </row>
    <row r="404" spans="1:17" ht="13.5" customHeight="1">
      <c r="A404" s="41">
        <v>11.73</v>
      </c>
      <c r="B404" s="17" t="s">
        <v>393</v>
      </c>
      <c r="C404" s="18" t="s">
        <v>89</v>
      </c>
      <c r="D404" s="19">
        <v>7000</v>
      </c>
      <c r="E404" s="20">
        <v>74.75</v>
      </c>
      <c r="F404" s="20">
        <f t="shared" si="9"/>
        <v>0</v>
      </c>
      <c r="G404" s="26">
        <v>23</v>
      </c>
      <c r="H404" s="19"/>
      <c r="I404" s="22"/>
      <c r="J404" s="23"/>
      <c r="K404" s="25"/>
      <c r="L404" s="25"/>
      <c r="M404" s="25"/>
      <c r="N404" s="25"/>
      <c r="O404" s="25"/>
      <c r="P404" s="25">
        <v>7000</v>
      </c>
      <c r="Q404" s="25"/>
    </row>
    <row r="405" spans="1:17" ht="13.5" customHeight="1">
      <c r="A405" s="41">
        <v>11.74</v>
      </c>
      <c r="B405" s="17" t="s">
        <v>395</v>
      </c>
      <c r="C405" s="18" t="s">
        <v>89</v>
      </c>
      <c r="D405" s="19">
        <v>2500</v>
      </c>
      <c r="E405" s="20">
        <v>74.75</v>
      </c>
      <c r="F405" s="20">
        <f t="shared" si="9"/>
        <v>0</v>
      </c>
      <c r="G405" s="26">
        <v>23</v>
      </c>
      <c r="H405" s="19"/>
      <c r="I405" s="22"/>
      <c r="J405" s="23"/>
      <c r="K405" s="25"/>
      <c r="L405" s="25"/>
      <c r="M405" s="25"/>
      <c r="N405" s="25"/>
      <c r="O405" s="25"/>
      <c r="P405" s="25">
        <v>2500</v>
      </c>
      <c r="Q405" s="25"/>
    </row>
    <row r="406" spans="1:17" ht="13.5" customHeight="1">
      <c r="A406" s="41">
        <v>11.75</v>
      </c>
      <c r="B406" s="17" t="s">
        <v>406</v>
      </c>
      <c r="C406" s="18" t="s">
        <v>89</v>
      </c>
      <c r="D406" s="19">
        <v>1800</v>
      </c>
      <c r="E406" s="20">
        <v>74.75</v>
      </c>
      <c r="F406" s="20">
        <f t="shared" si="9"/>
        <v>0</v>
      </c>
      <c r="G406" s="26">
        <v>23</v>
      </c>
      <c r="H406" s="19"/>
      <c r="I406" s="22"/>
      <c r="J406" s="23"/>
      <c r="K406" s="25"/>
      <c r="L406" s="25"/>
      <c r="M406" s="25"/>
      <c r="N406" s="25"/>
      <c r="O406" s="25"/>
      <c r="P406" s="25">
        <v>1800</v>
      </c>
      <c r="Q406" s="25"/>
    </row>
    <row r="407" spans="1:17" ht="13.5" customHeight="1">
      <c r="A407" s="41">
        <v>11.76</v>
      </c>
      <c r="B407" s="17" t="s">
        <v>563</v>
      </c>
      <c r="C407" s="18" t="s">
        <v>92</v>
      </c>
      <c r="D407" s="19">
        <v>400</v>
      </c>
      <c r="E407" s="20">
        <v>74.75</v>
      </c>
      <c r="F407" s="20">
        <f t="shared" si="9"/>
        <v>0</v>
      </c>
      <c r="G407" s="26">
        <v>23</v>
      </c>
      <c r="H407" s="19"/>
      <c r="I407" s="22"/>
      <c r="J407" s="23"/>
      <c r="K407" s="25"/>
      <c r="L407" s="25"/>
      <c r="M407" s="25"/>
      <c r="N407" s="25"/>
      <c r="O407" s="25"/>
      <c r="P407" s="25">
        <v>400</v>
      </c>
      <c r="Q407" s="25"/>
    </row>
    <row r="408" spans="1:17" ht="13.5" customHeight="1">
      <c r="A408" s="41">
        <v>11.77</v>
      </c>
      <c r="B408" s="17" t="s">
        <v>564</v>
      </c>
      <c r="C408" s="18" t="s">
        <v>92</v>
      </c>
      <c r="D408" s="19">
        <v>84.97</v>
      </c>
      <c r="E408" s="25"/>
      <c r="F408" s="25"/>
      <c r="G408" s="25"/>
      <c r="I408" s="25"/>
      <c r="J408" s="25"/>
      <c r="K408" s="25"/>
      <c r="L408" s="25"/>
      <c r="M408" s="25"/>
      <c r="N408" s="25"/>
      <c r="O408" s="25"/>
      <c r="P408" s="25">
        <v>84.97</v>
      </c>
      <c r="Q408" s="25"/>
    </row>
    <row r="409" spans="1:17" ht="13.5" customHeight="1">
      <c r="A409" s="41">
        <v>11.78</v>
      </c>
      <c r="B409" s="17" t="s">
        <v>565</v>
      </c>
      <c r="C409" s="18" t="s">
        <v>89</v>
      </c>
      <c r="D409" s="19">
        <v>9094.73</v>
      </c>
      <c r="E409" s="20">
        <v>74.75</v>
      </c>
      <c r="F409" s="20">
        <f>1.03*H409</f>
        <v>0</v>
      </c>
      <c r="G409" s="26">
        <v>23</v>
      </c>
      <c r="H409" s="19"/>
      <c r="I409" s="22"/>
      <c r="J409" s="23"/>
      <c r="K409" s="25"/>
      <c r="L409" s="25"/>
      <c r="M409" s="25"/>
      <c r="N409" s="25"/>
      <c r="O409" s="25"/>
      <c r="P409" s="25">
        <v>9094.73</v>
      </c>
      <c r="Q409" s="25"/>
    </row>
    <row r="410" spans="1:17" ht="13.5" customHeight="1">
      <c r="A410" s="41">
        <v>11.79</v>
      </c>
      <c r="B410" s="17" t="s">
        <v>566</v>
      </c>
      <c r="C410" s="18" t="s">
        <v>89</v>
      </c>
      <c r="D410" s="19">
        <v>18190</v>
      </c>
      <c r="E410" s="25"/>
      <c r="F410" s="25"/>
      <c r="G410" s="25"/>
      <c r="I410" s="25"/>
      <c r="J410" s="25"/>
      <c r="K410" s="25"/>
      <c r="L410" s="25"/>
      <c r="M410" s="25"/>
      <c r="N410" s="25"/>
      <c r="O410" s="25"/>
      <c r="P410" s="25">
        <v>18190</v>
      </c>
      <c r="Q410" s="25"/>
    </row>
    <row r="411" spans="1:17" ht="13.5" customHeight="1">
      <c r="A411" s="37">
        <v>12</v>
      </c>
      <c r="B411" s="28" t="s">
        <v>263</v>
      </c>
      <c r="C411" s="18"/>
      <c r="D411" s="19">
        <v>0</v>
      </c>
      <c r="E411" s="20"/>
      <c r="F411" s="20"/>
      <c r="G411" s="26"/>
      <c r="H411" s="19"/>
      <c r="I411" s="22"/>
      <c r="J411" s="23"/>
      <c r="K411" s="25"/>
      <c r="L411" s="25"/>
      <c r="M411" s="25"/>
      <c r="N411" s="25"/>
      <c r="O411" s="25"/>
      <c r="P411" s="25">
        <v>0</v>
      </c>
      <c r="Q411" s="25"/>
    </row>
    <row r="412" spans="1:17" ht="13.5" customHeight="1">
      <c r="A412" s="16">
        <v>12.01</v>
      </c>
      <c r="B412" s="17" t="s">
        <v>132</v>
      </c>
      <c r="C412" s="18" t="s">
        <v>96</v>
      </c>
      <c r="D412" s="19">
        <v>1500</v>
      </c>
      <c r="E412" s="20">
        <v>500</v>
      </c>
      <c r="F412" s="20">
        <v>150</v>
      </c>
      <c r="G412" s="26">
        <v>250</v>
      </c>
      <c r="H412" s="19"/>
      <c r="I412" s="22"/>
      <c r="J412" s="23"/>
      <c r="K412" s="25"/>
      <c r="L412" s="25"/>
      <c r="M412" s="25"/>
      <c r="N412" s="25"/>
      <c r="O412" s="25"/>
      <c r="P412" s="25">
        <v>1500</v>
      </c>
      <c r="Q412" s="25"/>
    </row>
    <row r="413" spans="1:17" ht="13.5" customHeight="1">
      <c r="A413" s="16">
        <v>12.02</v>
      </c>
      <c r="B413" s="17" t="s">
        <v>190</v>
      </c>
      <c r="C413" s="18" t="s">
        <v>92</v>
      </c>
      <c r="D413" s="19">
        <v>200</v>
      </c>
      <c r="E413" s="20">
        <v>239.75</v>
      </c>
      <c r="F413" s="20">
        <f aca="true" t="shared" si="10" ref="F413:F443">1.03*H413</f>
        <v>0</v>
      </c>
      <c r="G413" s="26">
        <v>120</v>
      </c>
      <c r="H413" s="19"/>
      <c r="I413" s="22"/>
      <c r="J413" s="23"/>
      <c r="K413" s="25"/>
      <c r="L413" s="25"/>
      <c r="M413" s="25"/>
      <c r="N413" s="25"/>
      <c r="O413" s="25"/>
      <c r="P413" s="25">
        <v>200</v>
      </c>
      <c r="Q413" s="25"/>
    </row>
    <row r="414" spans="1:17" ht="13.5" customHeight="1">
      <c r="A414" s="16">
        <v>12.03</v>
      </c>
      <c r="B414" s="17" t="s">
        <v>191</v>
      </c>
      <c r="C414" s="18" t="s">
        <v>92</v>
      </c>
      <c r="D414" s="19">
        <v>450</v>
      </c>
      <c r="E414" s="20">
        <v>888.75</v>
      </c>
      <c r="F414" s="20">
        <f t="shared" si="10"/>
        <v>0</v>
      </c>
      <c r="G414" s="26">
        <v>160</v>
      </c>
      <c r="H414" s="19"/>
      <c r="I414" s="22"/>
      <c r="J414" s="23"/>
      <c r="K414" s="25"/>
      <c r="L414" s="25"/>
      <c r="M414" s="25"/>
      <c r="N414" s="25"/>
      <c r="O414" s="25"/>
      <c r="P414" s="25">
        <v>450</v>
      </c>
      <c r="Q414" s="25"/>
    </row>
    <row r="415" spans="1:17" ht="13.5" customHeight="1">
      <c r="A415" s="16">
        <v>12.04</v>
      </c>
      <c r="B415" s="17" t="s">
        <v>192</v>
      </c>
      <c r="C415" s="18" t="s">
        <v>92</v>
      </c>
      <c r="D415" s="19">
        <v>168.5</v>
      </c>
      <c r="E415" s="20">
        <v>42</v>
      </c>
      <c r="F415" s="20">
        <f t="shared" si="10"/>
        <v>0</v>
      </c>
      <c r="G415" s="26">
        <v>25</v>
      </c>
      <c r="H415" s="19"/>
      <c r="I415" s="22"/>
      <c r="J415" s="23"/>
      <c r="K415" s="25"/>
      <c r="L415" s="25"/>
      <c r="M415" s="25"/>
      <c r="N415" s="25"/>
      <c r="O415" s="25"/>
      <c r="P415" s="25">
        <v>168.5</v>
      </c>
      <c r="Q415" s="25"/>
    </row>
    <row r="416" spans="1:17" ht="13.5" customHeight="1">
      <c r="A416" s="16">
        <v>12.05</v>
      </c>
      <c r="B416" s="17" t="s">
        <v>193</v>
      </c>
      <c r="C416" s="18" t="s">
        <v>92</v>
      </c>
      <c r="D416" s="19">
        <v>339.5</v>
      </c>
      <c r="E416" s="20">
        <v>92</v>
      </c>
      <c r="F416" s="20">
        <f t="shared" si="10"/>
        <v>0</v>
      </c>
      <c r="G416" s="26">
        <v>30</v>
      </c>
      <c r="H416" s="19"/>
      <c r="I416" s="22"/>
      <c r="J416" s="23"/>
      <c r="K416" s="25"/>
      <c r="L416" s="25"/>
      <c r="M416" s="25"/>
      <c r="N416" s="25"/>
      <c r="O416" s="25"/>
      <c r="P416" s="25">
        <v>339.5</v>
      </c>
      <c r="Q416" s="25"/>
    </row>
    <row r="417" spans="1:17" ht="13.5" customHeight="1">
      <c r="A417" s="16">
        <v>12.06</v>
      </c>
      <c r="B417" s="17" t="s">
        <v>194</v>
      </c>
      <c r="C417" s="18" t="s">
        <v>92</v>
      </c>
      <c r="D417" s="19">
        <v>451.5</v>
      </c>
      <c r="E417" s="20">
        <v>109</v>
      </c>
      <c r="F417" s="20">
        <f t="shared" si="10"/>
        <v>0</v>
      </c>
      <c r="G417" s="26">
        <v>36</v>
      </c>
      <c r="H417" s="19"/>
      <c r="I417" s="22"/>
      <c r="J417" s="23"/>
      <c r="K417" s="25"/>
      <c r="L417" s="25"/>
      <c r="M417" s="25"/>
      <c r="N417" s="25"/>
      <c r="O417" s="25"/>
      <c r="P417" s="25">
        <v>451.5</v>
      </c>
      <c r="Q417" s="25"/>
    </row>
    <row r="418" spans="1:17" ht="13.5" customHeight="1">
      <c r="A418" s="16">
        <v>12.07</v>
      </c>
      <c r="B418" s="17" t="s">
        <v>195</v>
      </c>
      <c r="C418" s="18" t="s">
        <v>92</v>
      </c>
      <c r="D418" s="19">
        <v>210</v>
      </c>
      <c r="E418" s="20">
        <v>120.5</v>
      </c>
      <c r="F418" s="20">
        <f t="shared" si="10"/>
        <v>0</v>
      </c>
      <c r="G418" s="26">
        <v>40</v>
      </c>
      <c r="H418" s="19"/>
      <c r="I418" s="22"/>
      <c r="J418" s="23"/>
      <c r="K418" s="25"/>
      <c r="L418" s="25"/>
      <c r="M418" s="25"/>
      <c r="N418" s="25"/>
      <c r="O418" s="25"/>
      <c r="P418" s="25">
        <v>210</v>
      </c>
      <c r="Q418" s="25"/>
    </row>
    <row r="419" spans="1:17" ht="13.5" customHeight="1">
      <c r="A419" s="16">
        <v>12.08</v>
      </c>
      <c r="B419" s="17" t="s">
        <v>196</v>
      </c>
      <c r="C419" s="18" t="s">
        <v>92</v>
      </c>
      <c r="D419" s="19">
        <v>420</v>
      </c>
      <c r="E419" s="20">
        <v>37.75</v>
      </c>
      <c r="F419" s="20">
        <f t="shared" si="10"/>
        <v>0</v>
      </c>
      <c r="G419" s="26">
        <v>20</v>
      </c>
      <c r="H419" s="19"/>
      <c r="I419" s="22"/>
      <c r="J419" s="23"/>
      <c r="K419" s="25"/>
      <c r="L419" s="25"/>
      <c r="M419" s="25"/>
      <c r="N419" s="25"/>
      <c r="O419" s="25"/>
      <c r="P419" s="25">
        <v>420</v>
      </c>
      <c r="Q419" s="25"/>
    </row>
    <row r="420" spans="1:17" ht="13.5" customHeight="1">
      <c r="A420" s="16">
        <v>12.09</v>
      </c>
      <c r="B420" s="17" t="s">
        <v>197</v>
      </c>
      <c r="C420" s="18" t="s">
        <v>92</v>
      </c>
      <c r="D420" s="19">
        <v>560</v>
      </c>
      <c r="E420" s="20">
        <v>60.5</v>
      </c>
      <c r="F420" s="20">
        <f t="shared" si="10"/>
        <v>0</v>
      </c>
      <c r="G420" s="26">
        <v>25</v>
      </c>
      <c r="H420" s="19"/>
      <c r="I420" s="22"/>
      <c r="J420" s="23"/>
      <c r="K420" s="25"/>
      <c r="L420" s="25"/>
      <c r="M420" s="25"/>
      <c r="N420" s="25"/>
      <c r="O420" s="25"/>
      <c r="P420" s="25">
        <v>560</v>
      </c>
      <c r="Q420" s="25"/>
    </row>
    <row r="421" spans="1:17" ht="13.5" customHeight="1">
      <c r="A421" s="16">
        <v>12.1</v>
      </c>
      <c r="B421" s="17" t="s">
        <v>198</v>
      </c>
      <c r="C421" s="18" t="s">
        <v>92</v>
      </c>
      <c r="D421" s="19">
        <v>1200</v>
      </c>
      <c r="E421" s="20">
        <v>85</v>
      </c>
      <c r="F421" s="20">
        <f t="shared" si="10"/>
        <v>0</v>
      </c>
      <c r="G421" s="26">
        <v>28</v>
      </c>
      <c r="H421" s="19"/>
      <c r="I421" s="22"/>
      <c r="J421" s="23"/>
      <c r="K421" s="25"/>
      <c r="L421" s="25"/>
      <c r="M421" s="25"/>
      <c r="N421" s="25"/>
      <c r="O421" s="25"/>
      <c r="P421" s="25">
        <v>1200</v>
      </c>
      <c r="Q421" s="25"/>
    </row>
    <row r="422" spans="1:17" ht="13.5" customHeight="1">
      <c r="A422" s="16">
        <v>12.11</v>
      </c>
      <c r="B422" s="17" t="s">
        <v>567</v>
      </c>
      <c r="C422" s="18" t="s">
        <v>92</v>
      </c>
      <c r="D422" s="19">
        <v>25</v>
      </c>
      <c r="E422" s="20">
        <v>120.5</v>
      </c>
      <c r="F422" s="20">
        <f t="shared" si="10"/>
        <v>0</v>
      </c>
      <c r="G422" s="26">
        <v>32</v>
      </c>
      <c r="H422" s="19"/>
      <c r="I422" s="22"/>
      <c r="J422" s="23"/>
      <c r="K422" s="25"/>
      <c r="L422" s="25"/>
      <c r="M422" s="25"/>
      <c r="N422" s="25"/>
      <c r="O422" s="25"/>
      <c r="P422" s="25">
        <v>25</v>
      </c>
      <c r="Q422" s="25"/>
    </row>
    <row r="423" spans="1:17" ht="13.5" customHeight="1">
      <c r="A423" s="16">
        <v>12.12</v>
      </c>
      <c r="B423" s="17" t="s">
        <v>568</v>
      </c>
      <c r="C423" s="18" t="s">
        <v>92</v>
      </c>
      <c r="D423" s="19">
        <v>53</v>
      </c>
      <c r="E423" s="20">
        <v>27.75</v>
      </c>
      <c r="F423" s="20">
        <f t="shared" si="10"/>
        <v>0</v>
      </c>
      <c r="G423" s="26">
        <v>15</v>
      </c>
      <c r="H423" s="19"/>
      <c r="I423" s="22"/>
      <c r="J423" s="23"/>
      <c r="K423" s="25"/>
      <c r="L423" s="25"/>
      <c r="M423" s="25"/>
      <c r="N423" s="25"/>
      <c r="O423" s="25"/>
      <c r="P423" s="25">
        <v>53</v>
      </c>
      <c r="Q423" s="25"/>
    </row>
    <row r="424" spans="1:17" ht="13.5" customHeight="1">
      <c r="A424" s="16">
        <v>12.13</v>
      </c>
      <c r="B424" s="17" t="s">
        <v>569</v>
      </c>
      <c r="C424" s="18" t="s">
        <v>92</v>
      </c>
      <c r="D424" s="19">
        <v>96</v>
      </c>
      <c r="E424" s="20">
        <v>44.75</v>
      </c>
      <c r="F424" s="20">
        <f t="shared" si="10"/>
        <v>0</v>
      </c>
      <c r="G424" s="26">
        <v>20</v>
      </c>
      <c r="H424" s="19"/>
      <c r="I424" s="22"/>
      <c r="J424" s="23"/>
      <c r="K424" s="25"/>
      <c r="L424" s="25"/>
      <c r="M424" s="25"/>
      <c r="N424" s="25"/>
      <c r="O424" s="25"/>
      <c r="P424" s="25">
        <v>96</v>
      </c>
      <c r="Q424" s="25"/>
    </row>
    <row r="425" spans="1:17" ht="13.5" customHeight="1">
      <c r="A425" s="16">
        <v>12.14</v>
      </c>
      <c r="B425" s="17" t="s">
        <v>570</v>
      </c>
      <c r="C425" s="18" t="s">
        <v>92</v>
      </c>
      <c r="D425" s="19">
        <v>20.5</v>
      </c>
      <c r="E425" s="20">
        <v>74.75</v>
      </c>
      <c r="F425" s="20">
        <f t="shared" si="10"/>
        <v>0</v>
      </c>
      <c r="G425" s="26">
        <v>23</v>
      </c>
      <c r="H425" s="19"/>
      <c r="I425" s="22"/>
      <c r="J425" s="23"/>
      <c r="K425" s="25"/>
      <c r="L425" s="25"/>
      <c r="M425" s="25"/>
      <c r="N425" s="25"/>
      <c r="O425" s="25"/>
      <c r="P425" s="25">
        <v>20.5</v>
      </c>
      <c r="Q425" s="25"/>
    </row>
    <row r="426" spans="1:17" ht="13.5" customHeight="1">
      <c r="A426" s="16">
        <v>12.15</v>
      </c>
      <c r="B426" s="17" t="s">
        <v>571</v>
      </c>
      <c r="C426" s="18" t="s">
        <v>92</v>
      </c>
      <c r="D426" s="19">
        <v>39.5</v>
      </c>
      <c r="E426" s="20">
        <f aca="true" t="shared" si="11" ref="E426:E433">1.05*G426</f>
        <v>15.75</v>
      </c>
      <c r="F426" s="20">
        <f t="shared" si="10"/>
        <v>0</v>
      </c>
      <c r="G426" s="26">
        <v>15</v>
      </c>
      <c r="H426" s="19"/>
      <c r="I426" s="22"/>
      <c r="J426" s="23"/>
      <c r="K426" s="25"/>
      <c r="L426" s="25"/>
      <c r="M426" s="25"/>
      <c r="N426" s="25"/>
      <c r="O426" s="25"/>
      <c r="P426" s="25">
        <v>39.5</v>
      </c>
      <c r="Q426" s="25"/>
    </row>
    <row r="427" spans="1:17" ht="13.5" customHeight="1">
      <c r="A427" s="16">
        <v>12.16</v>
      </c>
      <c r="B427" s="17" t="s">
        <v>572</v>
      </c>
      <c r="C427" s="18" t="s">
        <v>92</v>
      </c>
      <c r="D427" s="19">
        <v>82.5</v>
      </c>
      <c r="E427" s="20">
        <f t="shared" si="11"/>
        <v>18.900000000000002</v>
      </c>
      <c r="F427" s="20">
        <f t="shared" si="10"/>
        <v>0</v>
      </c>
      <c r="G427" s="26">
        <v>18</v>
      </c>
      <c r="H427" s="19"/>
      <c r="I427" s="22"/>
      <c r="J427" s="23"/>
      <c r="K427" s="25"/>
      <c r="L427" s="25"/>
      <c r="M427" s="25"/>
      <c r="N427" s="25"/>
      <c r="O427" s="25"/>
      <c r="P427" s="25">
        <v>82.5</v>
      </c>
      <c r="Q427" s="25"/>
    </row>
    <row r="428" spans="1:17" ht="13.5" customHeight="1">
      <c r="A428" s="16">
        <v>12.17</v>
      </c>
      <c r="B428" s="17" t="s">
        <v>199</v>
      </c>
      <c r="C428" s="18" t="s">
        <v>92</v>
      </c>
      <c r="D428" s="19">
        <v>36</v>
      </c>
      <c r="E428" s="20">
        <f t="shared" si="11"/>
        <v>22.05</v>
      </c>
      <c r="F428" s="20">
        <f t="shared" si="10"/>
        <v>0</v>
      </c>
      <c r="G428" s="26">
        <v>21</v>
      </c>
      <c r="H428" s="19"/>
      <c r="I428" s="22"/>
      <c r="J428" s="23"/>
      <c r="K428" s="25"/>
      <c r="L428" s="25"/>
      <c r="M428" s="25"/>
      <c r="N428" s="25"/>
      <c r="O428" s="25"/>
      <c r="P428" s="25">
        <v>36</v>
      </c>
      <c r="Q428" s="25"/>
    </row>
    <row r="429" spans="1:17" ht="13.5" customHeight="1">
      <c r="A429" s="16">
        <v>12.18</v>
      </c>
      <c r="B429" s="17" t="s">
        <v>200</v>
      </c>
      <c r="C429" s="18" t="s">
        <v>92</v>
      </c>
      <c r="D429" s="19">
        <v>71.95</v>
      </c>
      <c r="E429" s="20">
        <f t="shared" si="11"/>
        <v>24.150000000000002</v>
      </c>
      <c r="F429" s="20">
        <f t="shared" si="10"/>
        <v>0</v>
      </c>
      <c r="G429" s="26">
        <v>23</v>
      </c>
      <c r="H429" s="19"/>
      <c r="I429" s="22"/>
      <c r="J429" s="23"/>
      <c r="K429" s="25"/>
      <c r="L429" s="25"/>
      <c r="M429" s="25"/>
      <c r="N429" s="25"/>
      <c r="O429" s="25"/>
      <c r="P429" s="25">
        <v>71.95</v>
      </c>
      <c r="Q429" s="25"/>
    </row>
    <row r="430" spans="1:17" ht="13.5" customHeight="1">
      <c r="A430" s="16">
        <v>12.19</v>
      </c>
      <c r="B430" s="17" t="s">
        <v>201</v>
      </c>
      <c r="C430" s="18" t="s">
        <v>92</v>
      </c>
      <c r="D430" s="19">
        <v>89</v>
      </c>
      <c r="E430" s="20">
        <f t="shared" si="11"/>
        <v>26.25</v>
      </c>
      <c r="F430" s="20">
        <f t="shared" si="10"/>
        <v>0</v>
      </c>
      <c r="G430" s="26">
        <v>25</v>
      </c>
      <c r="H430" s="19"/>
      <c r="I430" s="22"/>
      <c r="J430" s="23"/>
      <c r="K430" s="25"/>
      <c r="L430" s="25"/>
      <c r="M430" s="25"/>
      <c r="N430" s="25"/>
      <c r="O430" s="25"/>
      <c r="P430" s="25">
        <v>89</v>
      </c>
      <c r="Q430" s="25"/>
    </row>
    <row r="431" spans="1:17" ht="13.5" customHeight="1">
      <c r="A431" s="16">
        <v>12.2</v>
      </c>
      <c r="B431" s="17" t="s">
        <v>202</v>
      </c>
      <c r="C431" s="18" t="s">
        <v>92</v>
      </c>
      <c r="D431" s="19">
        <v>109</v>
      </c>
      <c r="E431" s="20">
        <f t="shared" si="11"/>
        <v>21</v>
      </c>
      <c r="F431" s="20">
        <f t="shared" si="10"/>
        <v>0</v>
      </c>
      <c r="G431" s="26">
        <v>20</v>
      </c>
      <c r="H431" s="19"/>
      <c r="I431" s="22"/>
      <c r="J431" s="23"/>
      <c r="K431" s="25"/>
      <c r="L431" s="25"/>
      <c r="M431" s="25"/>
      <c r="N431" s="25"/>
      <c r="O431" s="25"/>
      <c r="P431" s="25">
        <v>109</v>
      </c>
      <c r="Q431" s="25"/>
    </row>
    <row r="432" spans="1:17" ht="13.5" customHeight="1">
      <c r="A432" s="16">
        <v>12.21</v>
      </c>
      <c r="B432" s="17" t="s">
        <v>203</v>
      </c>
      <c r="C432" s="18" t="s">
        <v>92</v>
      </c>
      <c r="D432" s="19">
        <v>138</v>
      </c>
      <c r="E432" s="20">
        <f t="shared" si="11"/>
        <v>26.25</v>
      </c>
      <c r="F432" s="20">
        <f t="shared" si="10"/>
        <v>0</v>
      </c>
      <c r="G432" s="26">
        <v>25</v>
      </c>
      <c r="H432" s="19"/>
      <c r="I432" s="22"/>
      <c r="J432" s="23"/>
      <c r="K432" s="25"/>
      <c r="L432" s="25"/>
      <c r="M432" s="25"/>
      <c r="N432" s="25"/>
      <c r="O432" s="25"/>
      <c r="P432" s="25">
        <v>138</v>
      </c>
      <c r="Q432" s="25"/>
    </row>
    <row r="433" spans="1:17" ht="13.5" customHeight="1">
      <c r="A433" s="16">
        <v>12.22</v>
      </c>
      <c r="B433" s="17" t="s">
        <v>204</v>
      </c>
      <c r="C433" s="18" t="s">
        <v>92</v>
      </c>
      <c r="D433" s="19">
        <v>38</v>
      </c>
      <c r="E433" s="20">
        <f t="shared" si="11"/>
        <v>31.5</v>
      </c>
      <c r="F433" s="20">
        <f t="shared" si="10"/>
        <v>0</v>
      </c>
      <c r="G433" s="26">
        <v>30</v>
      </c>
      <c r="H433" s="19"/>
      <c r="I433" s="22"/>
      <c r="J433" s="23"/>
      <c r="K433" s="25"/>
      <c r="L433" s="25"/>
      <c r="M433" s="25"/>
      <c r="N433" s="25"/>
      <c r="O433" s="25"/>
      <c r="P433" s="25">
        <v>38</v>
      </c>
      <c r="Q433" s="25"/>
    </row>
    <row r="434" spans="1:17" ht="13.5" customHeight="1">
      <c r="A434" s="16">
        <v>12.23</v>
      </c>
      <c r="B434" s="17" t="s">
        <v>205</v>
      </c>
      <c r="C434" s="18" t="s">
        <v>92</v>
      </c>
      <c r="D434" s="19">
        <v>60.5</v>
      </c>
      <c r="E434" s="20">
        <v>200</v>
      </c>
      <c r="F434" s="20">
        <f t="shared" si="10"/>
        <v>0</v>
      </c>
      <c r="G434" s="26">
        <v>200</v>
      </c>
      <c r="H434" s="19"/>
      <c r="I434" s="22"/>
      <c r="J434" s="23"/>
      <c r="K434" s="25"/>
      <c r="L434" s="25"/>
      <c r="M434" s="25"/>
      <c r="N434" s="25"/>
      <c r="O434" s="25"/>
      <c r="P434" s="25">
        <v>60.5</v>
      </c>
      <c r="Q434" s="25"/>
    </row>
    <row r="435" spans="1:17" ht="13.5" customHeight="1">
      <c r="A435" s="16">
        <v>12.24</v>
      </c>
      <c r="B435" s="17" t="s">
        <v>206</v>
      </c>
      <c r="C435" s="18" t="s">
        <v>92</v>
      </c>
      <c r="D435" s="19">
        <v>81</v>
      </c>
      <c r="E435" s="20">
        <v>250</v>
      </c>
      <c r="F435" s="20">
        <f t="shared" si="10"/>
        <v>0</v>
      </c>
      <c r="G435" s="26">
        <v>200</v>
      </c>
      <c r="H435" s="19"/>
      <c r="I435" s="22"/>
      <c r="J435" s="23"/>
      <c r="K435" s="25"/>
      <c r="L435" s="25"/>
      <c r="M435" s="25"/>
      <c r="N435" s="25"/>
      <c r="O435" s="25"/>
      <c r="P435" s="25">
        <v>81</v>
      </c>
      <c r="Q435" s="25"/>
    </row>
    <row r="436" spans="1:17" ht="13.5" customHeight="1">
      <c r="A436" s="16">
        <v>12.25</v>
      </c>
      <c r="B436" s="17" t="s">
        <v>207</v>
      </c>
      <c r="C436" s="18" t="s">
        <v>92</v>
      </c>
      <c r="D436" s="19">
        <v>97</v>
      </c>
      <c r="E436" s="20">
        <v>350</v>
      </c>
      <c r="F436" s="20">
        <f t="shared" si="10"/>
        <v>0</v>
      </c>
      <c r="G436" s="26">
        <v>200</v>
      </c>
      <c r="H436" s="19"/>
      <c r="I436" s="22"/>
      <c r="J436" s="23"/>
      <c r="K436" s="25"/>
      <c r="L436" s="25"/>
      <c r="M436" s="25"/>
      <c r="N436" s="25"/>
      <c r="O436" s="25"/>
      <c r="P436" s="25">
        <v>97</v>
      </c>
      <c r="Q436" s="25"/>
    </row>
    <row r="437" spans="1:17" ht="13.5" customHeight="1">
      <c r="A437" s="16">
        <v>12.26</v>
      </c>
      <c r="B437" s="17" t="s">
        <v>208</v>
      </c>
      <c r="C437" s="18" t="s">
        <v>92</v>
      </c>
      <c r="D437" s="19">
        <v>122</v>
      </c>
      <c r="E437" s="20">
        <v>783</v>
      </c>
      <c r="F437" s="20">
        <f t="shared" si="10"/>
        <v>0</v>
      </c>
      <c r="G437" s="26">
        <v>200</v>
      </c>
      <c r="H437" s="19"/>
      <c r="I437" s="22"/>
      <c r="J437" s="23"/>
      <c r="K437" s="25"/>
      <c r="L437" s="25"/>
      <c r="M437" s="25"/>
      <c r="N437" s="25"/>
      <c r="O437" s="25"/>
      <c r="P437" s="25">
        <v>122</v>
      </c>
      <c r="Q437" s="25"/>
    </row>
    <row r="438" spans="1:17" ht="13.5" customHeight="1">
      <c r="A438" s="16">
        <v>12.27</v>
      </c>
      <c r="B438" s="17" t="s">
        <v>209</v>
      </c>
      <c r="C438" s="18" t="s">
        <v>92</v>
      </c>
      <c r="D438" s="19">
        <v>165</v>
      </c>
      <c r="E438" s="20">
        <v>1130</v>
      </c>
      <c r="F438" s="20">
        <f t="shared" si="10"/>
        <v>0</v>
      </c>
      <c r="G438" s="26">
        <v>200</v>
      </c>
      <c r="H438" s="19"/>
      <c r="I438" s="22"/>
      <c r="J438" s="23"/>
      <c r="K438" s="25"/>
      <c r="L438" s="25"/>
      <c r="M438" s="25"/>
      <c r="N438" s="25"/>
      <c r="O438" s="25"/>
      <c r="P438" s="25">
        <v>165</v>
      </c>
      <c r="Q438" s="25"/>
    </row>
    <row r="439" spans="1:17" ht="13.5" customHeight="1">
      <c r="A439" s="16">
        <v>12.28</v>
      </c>
      <c r="B439" s="17" t="s">
        <v>407</v>
      </c>
      <c r="C439" s="18" t="s">
        <v>92</v>
      </c>
      <c r="D439" s="19">
        <v>350</v>
      </c>
      <c r="E439" s="20"/>
      <c r="F439" s="20">
        <f t="shared" si="10"/>
        <v>0</v>
      </c>
      <c r="G439" s="26">
        <v>200</v>
      </c>
      <c r="H439" s="19"/>
      <c r="I439" s="22"/>
      <c r="J439" s="23"/>
      <c r="K439" s="25"/>
      <c r="L439" s="25"/>
      <c r="M439" s="25"/>
      <c r="N439" s="25"/>
      <c r="O439" s="25"/>
      <c r="P439" s="25">
        <v>350</v>
      </c>
      <c r="Q439" s="25"/>
    </row>
    <row r="440" spans="1:17" ht="13.5" customHeight="1">
      <c r="A440" s="16">
        <v>12.29</v>
      </c>
      <c r="B440" s="17" t="s">
        <v>408</v>
      </c>
      <c r="C440" s="18" t="s">
        <v>92</v>
      </c>
      <c r="D440" s="19">
        <v>675</v>
      </c>
      <c r="E440" s="20">
        <v>15</v>
      </c>
      <c r="F440" s="20">
        <f t="shared" si="10"/>
        <v>0</v>
      </c>
      <c r="G440" s="26">
        <v>15</v>
      </c>
      <c r="H440" s="19"/>
      <c r="I440" s="22"/>
      <c r="J440" s="23"/>
      <c r="K440" s="25"/>
      <c r="L440" s="25"/>
      <c r="M440" s="25"/>
      <c r="N440" s="25"/>
      <c r="O440" s="25"/>
      <c r="P440" s="25">
        <v>675</v>
      </c>
      <c r="Q440" s="25"/>
    </row>
    <row r="441" spans="1:17" ht="13.5" customHeight="1">
      <c r="A441" s="16">
        <v>12.3</v>
      </c>
      <c r="B441" s="17" t="s">
        <v>210</v>
      </c>
      <c r="C441" s="18" t="s">
        <v>92</v>
      </c>
      <c r="D441" s="19">
        <v>66</v>
      </c>
      <c r="E441" s="20">
        <v>20</v>
      </c>
      <c r="F441" s="20">
        <f t="shared" si="10"/>
        <v>0</v>
      </c>
      <c r="G441" s="26">
        <v>18</v>
      </c>
      <c r="H441" s="19"/>
      <c r="I441" s="22"/>
      <c r="J441" s="23"/>
      <c r="K441" s="25"/>
      <c r="L441" s="25"/>
      <c r="M441" s="25"/>
      <c r="N441" s="25"/>
      <c r="O441" s="25"/>
      <c r="P441" s="25">
        <v>66</v>
      </c>
      <c r="Q441" s="25"/>
    </row>
    <row r="442" spans="1:17" ht="13.5" customHeight="1">
      <c r="A442" s="16">
        <v>12.31</v>
      </c>
      <c r="B442" s="17" t="s">
        <v>211</v>
      </c>
      <c r="C442" s="18" t="s">
        <v>92</v>
      </c>
      <c r="D442" s="19">
        <v>262</v>
      </c>
      <c r="E442" s="20">
        <v>25</v>
      </c>
      <c r="F442" s="20">
        <f t="shared" si="10"/>
        <v>0</v>
      </c>
      <c r="G442" s="26">
        <v>30</v>
      </c>
      <c r="H442" s="19"/>
      <c r="I442" s="22"/>
      <c r="J442" s="23"/>
      <c r="K442" s="25"/>
      <c r="L442" s="25"/>
      <c r="M442" s="25"/>
      <c r="N442" s="25"/>
      <c r="O442" s="25"/>
      <c r="P442" s="25">
        <v>262</v>
      </c>
      <c r="Q442" s="25"/>
    </row>
    <row r="443" spans="1:17" ht="13.5" customHeight="1">
      <c r="A443" s="49">
        <v>12.32</v>
      </c>
      <c r="B443" s="17" t="s">
        <v>573</v>
      </c>
      <c r="C443" s="18" t="s">
        <v>96</v>
      </c>
      <c r="D443" s="19">
        <v>42878.516</v>
      </c>
      <c r="E443" s="20">
        <v>25</v>
      </c>
      <c r="F443" s="20">
        <f t="shared" si="10"/>
        <v>0</v>
      </c>
      <c r="G443" s="26">
        <v>30</v>
      </c>
      <c r="H443" s="19"/>
      <c r="I443" s="22"/>
      <c r="J443" s="23"/>
      <c r="K443" s="25"/>
      <c r="L443" s="25"/>
      <c r="M443" s="25"/>
      <c r="N443" s="25"/>
      <c r="O443" s="25"/>
      <c r="P443" s="25">
        <v>42878.516</v>
      </c>
      <c r="Q443" s="25"/>
    </row>
    <row r="444" spans="1:17" ht="13.5" customHeight="1">
      <c r="A444" s="49" t="s">
        <v>574</v>
      </c>
      <c r="B444" s="17" t="s">
        <v>144</v>
      </c>
      <c r="C444" s="18" t="s">
        <v>96</v>
      </c>
      <c r="D444" s="19">
        <v>28482.49354985973</v>
      </c>
      <c r="E444" s="20"/>
      <c r="F444" s="20"/>
      <c r="G444" s="26"/>
      <c r="H444" s="19"/>
      <c r="I444" s="22"/>
      <c r="J444" s="23"/>
      <c r="K444" s="25"/>
      <c r="L444" s="25"/>
      <c r="M444" s="25"/>
      <c r="N444" s="25"/>
      <c r="O444" s="25"/>
      <c r="P444" s="25">
        <v>28482.49354985973</v>
      </c>
      <c r="Q444" s="25"/>
    </row>
    <row r="445" spans="1:17" ht="13.5" customHeight="1">
      <c r="A445" s="16">
        <v>12.33</v>
      </c>
      <c r="B445" s="17" t="s">
        <v>128</v>
      </c>
      <c r="C445" s="18" t="s">
        <v>129</v>
      </c>
      <c r="D445" s="19">
        <v>150</v>
      </c>
      <c r="E445" s="20">
        <v>25</v>
      </c>
      <c r="F445" s="20">
        <f>1.03*H445</f>
        <v>0</v>
      </c>
      <c r="G445" s="26">
        <v>30</v>
      </c>
      <c r="H445" s="19"/>
      <c r="I445" s="22"/>
      <c r="J445" s="23"/>
      <c r="K445" s="25"/>
      <c r="L445" s="25"/>
      <c r="M445" s="25"/>
      <c r="N445" s="25"/>
      <c r="O445" s="25"/>
      <c r="P445" s="25">
        <v>150</v>
      </c>
      <c r="Q445" s="25"/>
    </row>
    <row r="446" spans="1:17" ht="13.5" customHeight="1">
      <c r="A446" s="16">
        <v>12.34</v>
      </c>
      <c r="B446" s="17" t="s">
        <v>409</v>
      </c>
      <c r="C446" s="18" t="s">
        <v>96</v>
      </c>
      <c r="D446" s="19">
        <v>4620</v>
      </c>
      <c r="E446" s="20">
        <v>25</v>
      </c>
      <c r="F446" s="20">
        <f>1.03*H446</f>
        <v>0</v>
      </c>
      <c r="G446" s="26">
        <v>30</v>
      </c>
      <c r="H446" s="19"/>
      <c r="I446" s="22"/>
      <c r="J446" s="23"/>
      <c r="K446" s="25"/>
      <c r="L446" s="25"/>
      <c r="M446" s="25"/>
      <c r="N446" s="25"/>
      <c r="O446" s="25"/>
      <c r="P446" s="25">
        <v>4620</v>
      </c>
      <c r="Q446" s="25"/>
    </row>
    <row r="447" spans="1:17" ht="13.5" customHeight="1">
      <c r="A447" s="37">
        <v>13</v>
      </c>
      <c r="B447" s="28" t="s">
        <v>141</v>
      </c>
      <c r="C447" s="18"/>
      <c r="D447" s="19">
        <v>0</v>
      </c>
      <c r="E447" s="20"/>
      <c r="F447" s="20"/>
      <c r="G447" s="26"/>
      <c r="H447" s="19"/>
      <c r="I447" s="22"/>
      <c r="J447" s="23"/>
      <c r="K447" s="25"/>
      <c r="L447" s="25"/>
      <c r="M447" s="25"/>
      <c r="N447" s="25"/>
      <c r="O447" s="25"/>
      <c r="P447" s="25">
        <v>0</v>
      </c>
      <c r="Q447" s="25"/>
    </row>
    <row r="448" spans="1:17" ht="13.5" customHeight="1">
      <c r="A448" s="38">
        <v>13.01</v>
      </c>
      <c r="B448" s="17" t="s">
        <v>123</v>
      </c>
      <c r="C448" s="18" t="s">
        <v>146</v>
      </c>
      <c r="D448" s="19">
        <f aca="true" t="shared" si="12" ref="D448:D491">O448*1.1</f>
        <v>506.00000000000006</v>
      </c>
      <c r="E448" s="22"/>
      <c r="F448" s="23"/>
      <c r="G448" s="25"/>
      <c r="H448" s="25"/>
      <c r="I448" s="25"/>
      <c r="J448" s="25"/>
      <c r="K448" s="25"/>
      <c r="L448" s="25"/>
      <c r="M448" s="25"/>
      <c r="N448" s="25"/>
      <c r="O448" s="19">
        <v>460</v>
      </c>
      <c r="P448" s="25">
        <v>506.00000000000006</v>
      </c>
      <c r="Q448" s="25"/>
    </row>
    <row r="449" spans="1:17" ht="13.5" customHeight="1">
      <c r="A449" s="38">
        <v>13.02</v>
      </c>
      <c r="B449" s="17" t="s">
        <v>278</v>
      </c>
      <c r="C449" s="18" t="s">
        <v>146</v>
      </c>
      <c r="D449" s="19">
        <f t="shared" si="12"/>
        <v>551.1</v>
      </c>
      <c r="E449" s="22"/>
      <c r="F449" s="23"/>
      <c r="G449" s="25"/>
      <c r="H449" s="25"/>
      <c r="I449" s="25"/>
      <c r="J449" s="25"/>
      <c r="K449" s="25"/>
      <c r="L449" s="25"/>
      <c r="M449" s="25"/>
      <c r="N449" s="25"/>
      <c r="O449" s="19">
        <v>501</v>
      </c>
      <c r="P449" s="25">
        <v>551.1</v>
      </c>
      <c r="Q449" s="25"/>
    </row>
    <row r="450" spans="1:17" ht="13.5" customHeight="1">
      <c r="A450" s="38">
        <v>13.03</v>
      </c>
      <c r="B450" s="17" t="s">
        <v>124</v>
      </c>
      <c r="C450" s="18" t="s">
        <v>146</v>
      </c>
      <c r="D450" s="19">
        <f t="shared" si="12"/>
        <v>572</v>
      </c>
      <c r="E450" s="22"/>
      <c r="F450" s="23"/>
      <c r="G450" s="25"/>
      <c r="H450" s="25"/>
      <c r="I450" s="25"/>
      <c r="J450" s="25"/>
      <c r="K450" s="25"/>
      <c r="L450" s="25"/>
      <c r="M450" s="25"/>
      <c r="N450" s="25"/>
      <c r="O450" s="19">
        <v>520</v>
      </c>
      <c r="P450" s="25">
        <v>572</v>
      </c>
      <c r="Q450" s="25"/>
    </row>
    <row r="451" spans="1:17" ht="13.5" customHeight="1">
      <c r="A451" s="38">
        <v>13.04</v>
      </c>
      <c r="B451" s="17" t="s">
        <v>279</v>
      </c>
      <c r="C451" s="18" t="s">
        <v>146</v>
      </c>
      <c r="D451" s="19">
        <f t="shared" si="12"/>
        <v>540.1</v>
      </c>
      <c r="E451" s="22"/>
      <c r="F451" s="23"/>
      <c r="G451" s="25"/>
      <c r="H451" s="25"/>
      <c r="I451" s="25"/>
      <c r="J451" s="25"/>
      <c r="K451" s="25"/>
      <c r="L451" s="25"/>
      <c r="M451" s="25"/>
      <c r="N451" s="25"/>
      <c r="O451" s="19">
        <v>491</v>
      </c>
      <c r="P451" s="25">
        <v>540.1</v>
      </c>
      <c r="Q451" s="25"/>
    </row>
    <row r="452" spans="1:17" ht="13.5" customHeight="1">
      <c r="A452" s="38">
        <v>13.05</v>
      </c>
      <c r="B452" s="17" t="s">
        <v>280</v>
      </c>
      <c r="C452" s="18" t="s">
        <v>146</v>
      </c>
      <c r="D452" s="19">
        <f t="shared" si="12"/>
        <v>548.9000000000001</v>
      </c>
      <c r="E452" s="22"/>
      <c r="F452" s="23"/>
      <c r="G452" s="25"/>
      <c r="H452" s="25"/>
      <c r="I452" s="25"/>
      <c r="J452" s="25"/>
      <c r="K452" s="25"/>
      <c r="L452" s="25"/>
      <c r="M452" s="25"/>
      <c r="N452" s="25"/>
      <c r="O452" s="19">
        <v>499</v>
      </c>
      <c r="P452" s="25">
        <v>548.9000000000001</v>
      </c>
      <c r="Q452" s="25"/>
    </row>
    <row r="453" spans="1:17" ht="13.5" customHeight="1">
      <c r="A453" s="38">
        <v>13.06</v>
      </c>
      <c r="B453" s="17" t="s">
        <v>135</v>
      </c>
      <c r="C453" s="18" t="s">
        <v>146</v>
      </c>
      <c r="D453" s="19">
        <f t="shared" si="12"/>
        <v>563.2</v>
      </c>
      <c r="E453" s="22"/>
      <c r="F453" s="23"/>
      <c r="G453" s="25"/>
      <c r="H453" s="25"/>
      <c r="I453" s="25"/>
      <c r="J453" s="25"/>
      <c r="K453" s="25"/>
      <c r="L453" s="25"/>
      <c r="M453" s="25"/>
      <c r="N453" s="25"/>
      <c r="O453" s="19">
        <v>512</v>
      </c>
      <c r="P453" s="25">
        <v>563.2</v>
      </c>
      <c r="Q453" s="25"/>
    </row>
    <row r="454" spans="1:17" ht="13.5" customHeight="1">
      <c r="A454" s="38">
        <v>13.07</v>
      </c>
      <c r="B454" s="17" t="s">
        <v>281</v>
      </c>
      <c r="C454" s="18" t="s">
        <v>146</v>
      </c>
      <c r="D454" s="19">
        <f t="shared" si="12"/>
        <v>877.8000000000001</v>
      </c>
      <c r="E454" s="22"/>
      <c r="F454" s="23"/>
      <c r="G454" s="25"/>
      <c r="H454" s="25"/>
      <c r="I454" s="25"/>
      <c r="J454" s="25"/>
      <c r="K454" s="25"/>
      <c r="L454" s="25"/>
      <c r="M454" s="25"/>
      <c r="N454" s="25"/>
      <c r="O454" s="19">
        <v>798</v>
      </c>
      <c r="P454" s="25">
        <v>877.8000000000001</v>
      </c>
      <c r="Q454" s="25"/>
    </row>
    <row r="455" spans="1:17" ht="13.5" customHeight="1">
      <c r="A455" s="38">
        <v>13.08</v>
      </c>
      <c r="B455" s="17" t="s">
        <v>282</v>
      </c>
      <c r="C455" s="18" t="s">
        <v>146</v>
      </c>
      <c r="D455" s="19">
        <f t="shared" si="12"/>
        <v>506.00000000000006</v>
      </c>
      <c r="E455" s="22"/>
      <c r="F455" s="23"/>
      <c r="G455" s="25"/>
      <c r="H455" s="25"/>
      <c r="I455" s="25"/>
      <c r="J455" s="25"/>
      <c r="K455" s="25"/>
      <c r="L455" s="25"/>
      <c r="M455" s="25"/>
      <c r="N455" s="25"/>
      <c r="O455" s="19">
        <v>460</v>
      </c>
      <c r="P455" s="25">
        <v>506.00000000000006</v>
      </c>
      <c r="Q455" s="25"/>
    </row>
    <row r="456" spans="1:17" ht="13.5" customHeight="1">
      <c r="A456" s="38">
        <v>13.09</v>
      </c>
      <c r="B456" s="17" t="s">
        <v>180</v>
      </c>
      <c r="C456" s="18" t="s">
        <v>146</v>
      </c>
      <c r="D456" s="19">
        <f t="shared" si="12"/>
        <v>619.3000000000001</v>
      </c>
      <c r="E456" s="22"/>
      <c r="F456" s="23"/>
      <c r="G456" s="25"/>
      <c r="H456" s="25"/>
      <c r="I456" s="25"/>
      <c r="J456" s="25"/>
      <c r="K456" s="25"/>
      <c r="L456" s="25"/>
      <c r="M456" s="25"/>
      <c r="N456" s="25"/>
      <c r="O456" s="19">
        <v>563</v>
      </c>
      <c r="P456" s="25">
        <v>619.3000000000001</v>
      </c>
      <c r="Q456" s="25"/>
    </row>
    <row r="457" spans="1:17" ht="13.5" customHeight="1">
      <c r="A457" s="38">
        <v>13.1</v>
      </c>
      <c r="B457" s="17" t="s">
        <v>283</v>
      </c>
      <c r="C457" s="18" t="s">
        <v>146</v>
      </c>
      <c r="D457" s="19">
        <f t="shared" si="12"/>
        <v>535.7</v>
      </c>
      <c r="E457" s="22"/>
      <c r="F457" s="23"/>
      <c r="G457" s="25"/>
      <c r="H457" s="25"/>
      <c r="I457" s="25"/>
      <c r="J457" s="25"/>
      <c r="K457" s="25"/>
      <c r="L457" s="25"/>
      <c r="M457" s="25"/>
      <c r="N457" s="25"/>
      <c r="O457" s="19">
        <v>487</v>
      </c>
      <c r="P457" s="25">
        <v>535.7</v>
      </c>
      <c r="Q457" s="25"/>
    </row>
    <row r="458" spans="1:17" ht="13.5" customHeight="1">
      <c r="A458" s="38">
        <v>13.11</v>
      </c>
      <c r="B458" s="17" t="s">
        <v>284</v>
      </c>
      <c r="C458" s="18" t="s">
        <v>146</v>
      </c>
      <c r="D458" s="19">
        <f t="shared" si="12"/>
        <v>688.6</v>
      </c>
      <c r="E458" s="22"/>
      <c r="F458" s="23"/>
      <c r="G458" s="25"/>
      <c r="H458" s="25"/>
      <c r="I458" s="25"/>
      <c r="J458" s="25"/>
      <c r="K458" s="25"/>
      <c r="L458" s="25"/>
      <c r="M458" s="25"/>
      <c r="N458" s="25"/>
      <c r="O458" s="19">
        <v>626</v>
      </c>
      <c r="P458" s="25">
        <v>688.6</v>
      </c>
      <c r="Q458" s="25"/>
    </row>
    <row r="459" spans="1:17" ht="13.5" customHeight="1">
      <c r="A459" s="38">
        <v>13.12</v>
      </c>
      <c r="B459" s="17" t="s">
        <v>181</v>
      </c>
      <c r="C459" s="18" t="s">
        <v>146</v>
      </c>
      <c r="D459" s="19">
        <f t="shared" si="12"/>
        <v>590.7</v>
      </c>
      <c r="E459" s="22"/>
      <c r="F459" s="23"/>
      <c r="G459" s="25"/>
      <c r="H459" s="25"/>
      <c r="I459" s="25"/>
      <c r="J459" s="25"/>
      <c r="K459" s="25"/>
      <c r="L459" s="25"/>
      <c r="M459" s="25"/>
      <c r="N459" s="25"/>
      <c r="O459" s="19">
        <v>537</v>
      </c>
      <c r="P459" s="25">
        <v>590.7</v>
      </c>
      <c r="Q459" s="25"/>
    </row>
    <row r="460" spans="1:17" ht="13.5" customHeight="1">
      <c r="A460" s="38">
        <v>13.13</v>
      </c>
      <c r="B460" s="17" t="s">
        <v>380</v>
      </c>
      <c r="C460" s="18" t="s">
        <v>146</v>
      </c>
      <c r="D460" s="19">
        <f t="shared" si="12"/>
        <v>566.5</v>
      </c>
      <c r="E460" s="22"/>
      <c r="F460" s="23"/>
      <c r="G460" s="25"/>
      <c r="H460" s="25"/>
      <c r="I460" s="25"/>
      <c r="J460" s="25"/>
      <c r="K460" s="25"/>
      <c r="L460" s="25"/>
      <c r="M460" s="25"/>
      <c r="N460" s="25"/>
      <c r="O460" s="19">
        <v>515</v>
      </c>
      <c r="P460" s="25">
        <v>566.5</v>
      </c>
      <c r="Q460" s="25"/>
    </row>
    <row r="461" spans="1:17" s="36" customFormat="1" ht="13.5" customHeight="1">
      <c r="A461" s="38">
        <v>13.14</v>
      </c>
      <c r="B461" s="17" t="s">
        <v>179</v>
      </c>
      <c r="C461" s="18" t="s">
        <v>146</v>
      </c>
      <c r="D461" s="19">
        <f t="shared" si="12"/>
        <v>350.90000000000003</v>
      </c>
      <c r="E461" s="33"/>
      <c r="F461" s="34"/>
      <c r="G461" s="35"/>
      <c r="H461" s="35"/>
      <c r="I461" s="35"/>
      <c r="J461" s="35"/>
      <c r="K461" s="35"/>
      <c r="L461" s="35"/>
      <c r="M461" s="35"/>
      <c r="N461" s="35"/>
      <c r="O461" s="19">
        <v>319</v>
      </c>
      <c r="P461" s="35">
        <v>350.90000000000003</v>
      </c>
      <c r="Q461" s="35"/>
    </row>
    <row r="462" spans="1:17" ht="13.5" customHeight="1">
      <c r="A462" s="38">
        <v>13.15</v>
      </c>
      <c r="B462" s="17" t="s">
        <v>121</v>
      </c>
      <c r="C462" s="18" t="s">
        <v>146</v>
      </c>
      <c r="D462" s="19">
        <f t="shared" si="12"/>
        <v>541.2</v>
      </c>
      <c r="E462" s="22"/>
      <c r="F462" s="23"/>
      <c r="G462" s="25"/>
      <c r="H462" s="25"/>
      <c r="I462" s="25"/>
      <c r="J462" s="25"/>
      <c r="K462" s="25"/>
      <c r="L462" s="25"/>
      <c r="M462" s="25"/>
      <c r="N462" s="25"/>
      <c r="O462" s="19">
        <v>492</v>
      </c>
      <c r="P462" s="25">
        <v>541.2</v>
      </c>
      <c r="Q462" s="25"/>
    </row>
    <row r="463" spans="1:17" ht="13.5" customHeight="1">
      <c r="A463" s="38">
        <v>13.16</v>
      </c>
      <c r="B463" s="17" t="s">
        <v>126</v>
      </c>
      <c r="C463" s="18" t="s">
        <v>146</v>
      </c>
      <c r="D463" s="19">
        <f t="shared" si="12"/>
        <v>286</v>
      </c>
      <c r="E463" s="22"/>
      <c r="F463" s="23"/>
      <c r="G463" s="25"/>
      <c r="H463" s="25"/>
      <c r="I463" s="25"/>
      <c r="J463" s="25"/>
      <c r="K463" s="25"/>
      <c r="L463" s="25"/>
      <c r="M463" s="25"/>
      <c r="N463" s="25"/>
      <c r="O463" s="19">
        <v>260</v>
      </c>
      <c r="P463" s="25">
        <v>286</v>
      </c>
      <c r="Q463" s="25"/>
    </row>
    <row r="464" spans="1:17" ht="13.5" customHeight="1">
      <c r="A464" s="38">
        <v>13.17</v>
      </c>
      <c r="B464" s="17" t="s">
        <v>122</v>
      </c>
      <c r="C464" s="18" t="s">
        <v>146</v>
      </c>
      <c r="D464" s="19">
        <f t="shared" si="12"/>
        <v>342.1</v>
      </c>
      <c r="E464" s="22"/>
      <c r="F464" s="23"/>
      <c r="G464" s="25"/>
      <c r="H464" s="25"/>
      <c r="I464" s="25"/>
      <c r="J464" s="25"/>
      <c r="K464" s="25"/>
      <c r="L464" s="25"/>
      <c r="M464" s="25"/>
      <c r="N464" s="25"/>
      <c r="O464" s="19">
        <v>311</v>
      </c>
      <c r="P464" s="25">
        <v>342.1</v>
      </c>
      <c r="Q464" s="25"/>
    </row>
    <row r="465" spans="1:17" ht="13.5" customHeight="1">
      <c r="A465" s="38">
        <v>13.18</v>
      </c>
      <c r="B465" s="17" t="s">
        <v>125</v>
      </c>
      <c r="C465" s="18" t="s">
        <v>146</v>
      </c>
      <c r="D465" s="19">
        <f t="shared" si="12"/>
        <v>145.20000000000002</v>
      </c>
      <c r="E465" s="22"/>
      <c r="F465" s="23"/>
      <c r="G465" s="25"/>
      <c r="H465" s="25"/>
      <c r="I465" s="25"/>
      <c r="J465" s="25"/>
      <c r="K465" s="25"/>
      <c r="L465" s="25"/>
      <c r="M465" s="25"/>
      <c r="N465" s="25"/>
      <c r="O465" s="19">
        <v>132</v>
      </c>
      <c r="P465" s="25">
        <v>145.20000000000002</v>
      </c>
      <c r="Q465" s="25"/>
    </row>
    <row r="466" spans="1:17" ht="13.5" customHeight="1">
      <c r="A466" s="38">
        <v>13.19</v>
      </c>
      <c r="B466" s="17" t="s">
        <v>120</v>
      </c>
      <c r="C466" s="18" t="s">
        <v>97</v>
      </c>
      <c r="D466" s="19">
        <f t="shared" si="12"/>
        <v>22</v>
      </c>
      <c r="E466" s="22"/>
      <c r="F466" s="23"/>
      <c r="G466" s="25"/>
      <c r="H466" s="25"/>
      <c r="I466" s="25"/>
      <c r="J466" s="25"/>
      <c r="K466" s="25"/>
      <c r="L466" s="25"/>
      <c r="M466" s="25"/>
      <c r="N466" s="25"/>
      <c r="O466" s="19">
        <v>20</v>
      </c>
      <c r="P466" s="25">
        <v>22</v>
      </c>
      <c r="Q466" s="25"/>
    </row>
    <row r="467" spans="1:17" ht="13.5" customHeight="1">
      <c r="A467" s="38">
        <v>13.2</v>
      </c>
      <c r="B467" s="17" t="s">
        <v>285</v>
      </c>
      <c r="C467" s="18" t="s">
        <v>137</v>
      </c>
      <c r="D467" s="19">
        <f t="shared" si="12"/>
        <v>181.50000000000003</v>
      </c>
      <c r="E467" s="22"/>
      <c r="F467" s="23"/>
      <c r="G467" s="25"/>
      <c r="H467" s="25"/>
      <c r="I467" s="25"/>
      <c r="J467" s="25"/>
      <c r="K467" s="25"/>
      <c r="L467" s="25"/>
      <c r="M467" s="25"/>
      <c r="N467" s="25"/>
      <c r="O467" s="19">
        <v>165</v>
      </c>
      <c r="P467" s="25">
        <v>181.50000000000003</v>
      </c>
      <c r="Q467" s="25"/>
    </row>
    <row r="468" spans="1:17" ht="13.5" customHeight="1">
      <c r="A468" s="38">
        <v>13.21</v>
      </c>
      <c r="B468" s="17" t="s">
        <v>127</v>
      </c>
      <c r="C468" s="18" t="s">
        <v>137</v>
      </c>
      <c r="D468" s="19">
        <f t="shared" si="12"/>
        <v>198.00000000000003</v>
      </c>
      <c r="E468" s="22"/>
      <c r="F468" s="23"/>
      <c r="G468" s="25"/>
      <c r="H468" s="25"/>
      <c r="I468" s="25"/>
      <c r="J468" s="25"/>
      <c r="K468" s="25"/>
      <c r="L468" s="25"/>
      <c r="M468" s="25"/>
      <c r="N468" s="25"/>
      <c r="O468" s="19">
        <v>180</v>
      </c>
      <c r="P468" s="25">
        <v>198.00000000000003</v>
      </c>
      <c r="Q468" s="25"/>
    </row>
    <row r="469" spans="1:17" ht="13.5" customHeight="1">
      <c r="A469" s="38">
        <v>13.22</v>
      </c>
      <c r="B469" s="17" t="s">
        <v>286</v>
      </c>
      <c r="C469" s="18" t="s">
        <v>146</v>
      </c>
      <c r="D469" s="19">
        <f t="shared" si="12"/>
        <v>570.9000000000001</v>
      </c>
      <c r="E469" s="22"/>
      <c r="F469" s="23"/>
      <c r="G469" s="25"/>
      <c r="H469" s="25"/>
      <c r="I469" s="25"/>
      <c r="J469" s="25"/>
      <c r="K469" s="25"/>
      <c r="L469" s="25"/>
      <c r="M469" s="25"/>
      <c r="N469" s="25"/>
      <c r="O469" s="19">
        <v>519</v>
      </c>
      <c r="P469" s="25">
        <v>570.9000000000001</v>
      </c>
      <c r="Q469" s="25"/>
    </row>
    <row r="470" spans="1:17" ht="13.5" customHeight="1">
      <c r="A470" s="38">
        <v>13.23</v>
      </c>
      <c r="B470" s="17" t="s">
        <v>287</v>
      </c>
      <c r="C470" s="18" t="s">
        <v>146</v>
      </c>
      <c r="D470" s="19">
        <f t="shared" si="12"/>
        <v>786.5000000000001</v>
      </c>
      <c r="E470" s="22"/>
      <c r="F470" s="23"/>
      <c r="G470" s="25"/>
      <c r="H470" s="25"/>
      <c r="I470" s="25"/>
      <c r="J470" s="25"/>
      <c r="K470" s="25"/>
      <c r="L470" s="25"/>
      <c r="M470" s="25"/>
      <c r="N470" s="25"/>
      <c r="O470" s="19">
        <v>715</v>
      </c>
      <c r="P470" s="25">
        <v>786.5000000000001</v>
      </c>
      <c r="Q470" s="25"/>
    </row>
    <row r="471" spans="1:17" ht="13.5" customHeight="1">
      <c r="A471" s="38">
        <v>13.24</v>
      </c>
      <c r="B471" s="17" t="s">
        <v>288</v>
      </c>
      <c r="C471" s="18" t="s">
        <v>146</v>
      </c>
      <c r="D471" s="19">
        <f t="shared" si="12"/>
        <v>731.5000000000001</v>
      </c>
      <c r="E471" s="22"/>
      <c r="F471" s="23"/>
      <c r="G471" s="25"/>
      <c r="H471" s="25"/>
      <c r="I471" s="25"/>
      <c r="J471" s="25"/>
      <c r="K471" s="25"/>
      <c r="L471" s="25"/>
      <c r="M471" s="25"/>
      <c r="N471" s="25"/>
      <c r="O471" s="19">
        <v>665</v>
      </c>
      <c r="P471" s="25">
        <v>731.5000000000001</v>
      </c>
      <c r="Q471" s="25"/>
    </row>
    <row r="472" spans="1:17" ht="13.5" customHeight="1">
      <c r="A472" s="38">
        <v>13.25</v>
      </c>
      <c r="B472" s="17" t="s">
        <v>289</v>
      </c>
      <c r="C472" s="18" t="s">
        <v>146</v>
      </c>
      <c r="D472" s="19">
        <f t="shared" si="12"/>
        <v>534.6</v>
      </c>
      <c r="E472" s="22"/>
      <c r="F472" s="23"/>
      <c r="G472" s="25"/>
      <c r="H472" s="25"/>
      <c r="I472" s="25"/>
      <c r="J472" s="25"/>
      <c r="K472" s="25"/>
      <c r="L472" s="25"/>
      <c r="M472" s="25"/>
      <c r="N472" s="25"/>
      <c r="O472" s="19">
        <v>486</v>
      </c>
      <c r="P472" s="25">
        <v>534.6</v>
      </c>
      <c r="Q472" s="25"/>
    </row>
    <row r="473" spans="1:17" ht="13.5" customHeight="1">
      <c r="A473" s="38">
        <v>13.26</v>
      </c>
      <c r="B473" s="17" t="s">
        <v>290</v>
      </c>
      <c r="C473" s="18" t="s">
        <v>146</v>
      </c>
      <c r="D473" s="19">
        <f t="shared" si="12"/>
        <v>566.5</v>
      </c>
      <c r="E473" s="22"/>
      <c r="F473" s="23"/>
      <c r="G473" s="25"/>
      <c r="H473" s="25"/>
      <c r="I473" s="25"/>
      <c r="J473" s="25"/>
      <c r="K473" s="25"/>
      <c r="L473" s="25"/>
      <c r="M473" s="25"/>
      <c r="N473" s="25"/>
      <c r="O473" s="19">
        <v>515</v>
      </c>
      <c r="P473" s="25">
        <v>566.5</v>
      </c>
      <c r="Q473" s="25"/>
    </row>
    <row r="474" spans="1:17" ht="13.5" customHeight="1">
      <c r="A474" s="38">
        <v>13.27</v>
      </c>
      <c r="B474" s="17" t="s">
        <v>291</v>
      </c>
      <c r="C474" s="18" t="s">
        <v>146</v>
      </c>
      <c r="D474" s="19">
        <f t="shared" si="12"/>
        <v>591.8000000000001</v>
      </c>
      <c r="E474" s="22"/>
      <c r="F474" s="23"/>
      <c r="G474" s="25"/>
      <c r="H474" s="25"/>
      <c r="I474" s="25"/>
      <c r="J474" s="25"/>
      <c r="K474" s="25"/>
      <c r="L474" s="25"/>
      <c r="M474" s="25"/>
      <c r="N474" s="25"/>
      <c r="O474" s="19">
        <v>538</v>
      </c>
      <c r="P474" s="25">
        <v>591.8000000000001</v>
      </c>
      <c r="Q474" s="25"/>
    </row>
    <row r="475" spans="1:17" ht="13.5" customHeight="1">
      <c r="A475" s="38">
        <v>13.28</v>
      </c>
      <c r="B475" s="17" t="s">
        <v>292</v>
      </c>
      <c r="C475" s="18" t="s">
        <v>146</v>
      </c>
      <c r="D475" s="19">
        <f t="shared" si="12"/>
        <v>573.1</v>
      </c>
      <c r="E475" s="22"/>
      <c r="F475" s="23"/>
      <c r="G475" s="25"/>
      <c r="H475" s="25"/>
      <c r="I475" s="25"/>
      <c r="J475" s="25"/>
      <c r="K475" s="25"/>
      <c r="L475" s="25"/>
      <c r="M475" s="25"/>
      <c r="N475" s="25"/>
      <c r="O475" s="19">
        <v>521</v>
      </c>
      <c r="P475" s="25">
        <v>573.1</v>
      </c>
      <c r="Q475" s="25"/>
    </row>
    <row r="476" spans="1:17" ht="13.5" customHeight="1">
      <c r="A476" s="38">
        <v>13.29</v>
      </c>
      <c r="B476" s="17" t="s">
        <v>293</v>
      </c>
      <c r="C476" s="18" t="s">
        <v>146</v>
      </c>
      <c r="D476" s="19">
        <f t="shared" si="12"/>
        <v>695.2</v>
      </c>
      <c r="E476" s="22"/>
      <c r="F476" s="23"/>
      <c r="G476" s="25"/>
      <c r="H476" s="25"/>
      <c r="I476" s="25"/>
      <c r="J476" s="25"/>
      <c r="K476" s="25"/>
      <c r="L476" s="25"/>
      <c r="M476" s="25"/>
      <c r="N476" s="25"/>
      <c r="O476" s="19">
        <v>632</v>
      </c>
      <c r="P476" s="25">
        <v>695.2</v>
      </c>
      <c r="Q476" s="25"/>
    </row>
    <row r="477" spans="1:17" ht="13.5" customHeight="1">
      <c r="A477" s="38">
        <v>13.3</v>
      </c>
      <c r="B477" s="17" t="s">
        <v>294</v>
      </c>
      <c r="C477" s="18" t="s">
        <v>146</v>
      </c>
      <c r="D477" s="19">
        <f t="shared" si="12"/>
        <v>264</v>
      </c>
      <c r="E477" s="22"/>
      <c r="F477" s="23"/>
      <c r="G477" s="25"/>
      <c r="H477" s="25"/>
      <c r="I477" s="25"/>
      <c r="J477" s="25"/>
      <c r="K477" s="25"/>
      <c r="L477" s="25"/>
      <c r="M477" s="25"/>
      <c r="N477" s="25"/>
      <c r="O477" s="19">
        <v>240</v>
      </c>
      <c r="P477" s="25">
        <v>264</v>
      </c>
      <c r="Q477" s="25"/>
    </row>
    <row r="478" spans="1:17" ht="13.5" customHeight="1">
      <c r="A478" s="38">
        <v>13.31</v>
      </c>
      <c r="B478" s="17" t="s">
        <v>295</v>
      </c>
      <c r="C478" s="18" t="s">
        <v>146</v>
      </c>
      <c r="D478" s="19">
        <f t="shared" si="12"/>
        <v>2263.8</v>
      </c>
      <c r="E478" s="22"/>
      <c r="F478" s="23"/>
      <c r="G478" s="25"/>
      <c r="H478" s="25"/>
      <c r="I478" s="25"/>
      <c r="J478" s="25"/>
      <c r="K478" s="25"/>
      <c r="L478" s="25"/>
      <c r="M478" s="25"/>
      <c r="N478" s="25"/>
      <c r="O478" s="19">
        <v>2058</v>
      </c>
      <c r="P478" s="25">
        <v>2263.8</v>
      </c>
      <c r="Q478" s="25"/>
    </row>
    <row r="479" spans="1:17" ht="13.5" customHeight="1">
      <c r="A479" s="38">
        <v>13.32</v>
      </c>
      <c r="B479" s="17" t="s">
        <v>296</v>
      </c>
      <c r="C479" s="18" t="s">
        <v>140</v>
      </c>
      <c r="D479" s="19">
        <f t="shared" si="12"/>
        <v>41.525000000000006</v>
      </c>
      <c r="E479" s="22"/>
      <c r="F479" s="23"/>
      <c r="G479" s="25"/>
      <c r="H479" s="25"/>
      <c r="I479" s="25"/>
      <c r="J479" s="25"/>
      <c r="K479" s="25"/>
      <c r="L479" s="25"/>
      <c r="M479" s="25"/>
      <c r="N479" s="25"/>
      <c r="O479" s="19">
        <v>37.75</v>
      </c>
      <c r="P479" s="25">
        <v>41.525000000000006</v>
      </c>
      <c r="Q479" s="25"/>
    </row>
    <row r="480" spans="1:17" ht="13.5" customHeight="1">
      <c r="A480" s="38">
        <v>13.33</v>
      </c>
      <c r="B480" s="17" t="s">
        <v>297</v>
      </c>
      <c r="C480" s="18" t="s">
        <v>140</v>
      </c>
      <c r="D480" s="19">
        <f t="shared" si="12"/>
        <v>143.82500000000002</v>
      </c>
      <c r="E480" s="22"/>
      <c r="F480" s="23"/>
      <c r="G480" s="25"/>
      <c r="H480" s="25"/>
      <c r="I480" s="25"/>
      <c r="J480" s="25"/>
      <c r="K480" s="25"/>
      <c r="L480" s="25"/>
      <c r="M480" s="25"/>
      <c r="N480" s="25"/>
      <c r="O480" s="19">
        <v>130.75</v>
      </c>
      <c r="P480" s="25">
        <v>143.82500000000002</v>
      </c>
      <c r="Q480" s="25"/>
    </row>
    <row r="481" spans="1:17" ht="13.5" customHeight="1">
      <c r="A481" s="38">
        <v>13.34</v>
      </c>
      <c r="B481" s="17" t="s">
        <v>298</v>
      </c>
      <c r="C481" s="18" t="s">
        <v>146</v>
      </c>
      <c r="D481" s="19">
        <f t="shared" si="12"/>
        <v>465.85</v>
      </c>
      <c r="E481" s="22"/>
      <c r="F481" s="23"/>
      <c r="G481" s="25"/>
      <c r="H481" s="25"/>
      <c r="I481" s="25"/>
      <c r="J481" s="25"/>
      <c r="K481" s="25"/>
      <c r="L481" s="25"/>
      <c r="M481" s="25"/>
      <c r="N481" s="25"/>
      <c r="O481" s="19">
        <v>423.5</v>
      </c>
      <c r="P481" s="25">
        <v>465.85</v>
      </c>
      <c r="Q481" s="25"/>
    </row>
    <row r="482" spans="1:17" ht="13.5" customHeight="1">
      <c r="A482" s="38">
        <v>13.35</v>
      </c>
      <c r="B482" s="17" t="s">
        <v>299</v>
      </c>
      <c r="C482" s="18" t="s">
        <v>137</v>
      </c>
      <c r="D482" s="19">
        <f t="shared" si="12"/>
        <v>165</v>
      </c>
      <c r="E482" s="22"/>
      <c r="F482" s="23"/>
      <c r="G482" s="25"/>
      <c r="H482" s="25"/>
      <c r="I482" s="25"/>
      <c r="J482" s="25"/>
      <c r="K482" s="25"/>
      <c r="L482" s="25"/>
      <c r="M482" s="25"/>
      <c r="N482" s="25"/>
      <c r="O482" s="19">
        <v>150</v>
      </c>
      <c r="P482" s="25">
        <v>165</v>
      </c>
      <c r="Q482" s="25"/>
    </row>
    <row r="483" spans="1:17" ht="13.5" customHeight="1">
      <c r="A483" s="38">
        <v>13.36</v>
      </c>
      <c r="B483" s="17" t="s">
        <v>300</v>
      </c>
      <c r="C483" s="18" t="s">
        <v>92</v>
      </c>
      <c r="D483" s="19">
        <f t="shared" si="12"/>
        <v>49.50000000000001</v>
      </c>
      <c r="E483" s="22"/>
      <c r="F483" s="23"/>
      <c r="G483" s="25"/>
      <c r="H483" s="25"/>
      <c r="I483" s="25"/>
      <c r="J483" s="25"/>
      <c r="K483" s="25"/>
      <c r="L483" s="25"/>
      <c r="M483" s="25"/>
      <c r="N483" s="25"/>
      <c r="O483" s="19">
        <v>45</v>
      </c>
      <c r="P483" s="25">
        <v>49.50000000000001</v>
      </c>
      <c r="Q483" s="25"/>
    </row>
    <row r="484" spans="1:17" ht="13.5" customHeight="1">
      <c r="A484" s="38">
        <v>13.37</v>
      </c>
      <c r="B484" s="17" t="s">
        <v>301</v>
      </c>
      <c r="C484" s="18" t="s">
        <v>92</v>
      </c>
      <c r="D484" s="19">
        <f t="shared" si="12"/>
        <v>66</v>
      </c>
      <c r="E484" s="22"/>
      <c r="F484" s="23"/>
      <c r="G484" s="25"/>
      <c r="H484" s="25"/>
      <c r="I484" s="25"/>
      <c r="J484" s="25"/>
      <c r="K484" s="25"/>
      <c r="L484" s="25"/>
      <c r="M484" s="25"/>
      <c r="N484" s="25"/>
      <c r="O484" s="19">
        <v>60</v>
      </c>
      <c r="P484" s="25">
        <v>66</v>
      </c>
      <c r="Q484" s="25"/>
    </row>
    <row r="485" spans="1:17" ht="13.5" customHeight="1">
      <c r="A485" s="38">
        <v>13.38</v>
      </c>
      <c r="B485" s="17" t="s">
        <v>302</v>
      </c>
      <c r="C485" s="18" t="s">
        <v>92</v>
      </c>
      <c r="D485" s="19">
        <f t="shared" si="12"/>
        <v>93.50000000000001</v>
      </c>
      <c r="E485" s="22"/>
      <c r="F485" s="23"/>
      <c r="G485" s="25"/>
      <c r="H485" s="25"/>
      <c r="I485" s="25"/>
      <c r="J485" s="25"/>
      <c r="K485" s="25"/>
      <c r="L485" s="25"/>
      <c r="M485" s="25"/>
      <c r="N485" s="25"/>
      <c r="O485" s="19">
        <v>85</v>
      </c>
      <c r="P485" s="25">
        <v>93.50000000000001</v>
      </c>
      <c r="Q485" s="25"/>
    </row>
    <row r="486" spans="1:17" ht="13.5" customHeight="1">
      <c r="A486" s="38">
        <v>13.39</v>
      </c>
      <c r="B486" s="17" t="s">
        <v>303</v>
      </c>
      <c r="C486" s="18" t="s">
        <v>92</v>
      </c>
      <c r="D486" s="19">
        <f t="shared" si="12"/>
        <v>99.00000000000001</v>
      </c>
      <c r="E486" s="22"/>
      <c r="F486" s="23"/>
      <c r="G486" s="25"/>
      <c r="H486" s="25"/>
      <c r="I486" s="25"/>
      <c r="J486" s="25"/>
      <c r="K486" s="25"/>
      <c r="L486" s="25"/>
      <c r="M486" s="25"/>
      <c r="N486" s="25"/>
      <c r="O486" s="19">
        <v>90</v>
      </c>
      <c r="P486" s="25">
        <v>99.00000000000001</v>
      </c>
      <c r="Q486" s="25"/>
    </row>
    <row r="487" spans="1:17" ht="13.5" customHeight="1">
      <c r="A487" s="38">
        <v>13.4</v>
      </c>
      <c r="B487" s="17" t="s">
        <v>304</v>
      </c>
      <c r="C487" s="18" t="s">
        <v>92</v>
      </c>
      <c r="D487" s="19">
        <f t="shared" si="12"/>
        <v>77</v>
      </c>
      <c r="E487" s="22"/>
      <c r="F487" s="23"/>
      <c r="G487" s="25"/>
      <c r="H487" s="25"/>
      <c r="I487" s="25"/>
      <c r="J487" s="25"/>
      <c r="K487" s="25"/>
      <c r="L487" s="25"/>
      <c r="M487" s="25"/>
      <c r="N487" s="25"/>
      <c r="O487" s="19">
        <v>70</v>
      </c>
      <c r="P487" s="25">
        <v>77</v>
      </c>
      <c r="Q487" s="25"/>
    </row>
    <row r="488" spans="1:17" ht="13.5" customHeight="1">
      <c r="A488" s="38">
        <v>13.41</v>
      </c>
      <c r="B488" s="17" t="s">
        <v>305</v>
      </c>
      <c r="C488" s="18" t="s">
        <v>92</v>
      </c>
      <c r="D488" s="19">
        <f t="shared" si="12"/>
        <v>330</v>
      </c>
      <c r="E488" s="22"/>
      <c r="F488" s="23"/>
      <c r="G488" s="25"/>
      <c r="H488" s="25"/>
      <c r="I488" s="25"/>
      <c r="J488" s="25"/>
      <c r="K488" s="25"/>
      <c r="L488" s="25"/>
      <c r="M488" s="25"/>
      <c r="N488" s="25"/>
      <c r="O488" s="19">
        <v>300</v>
      </c>
      <c r="P488" s="25">
        <v>330</v>
      </c>
      <c r="Q488" s="25"/>
    </row>
    <row r="489" spans="1:17" ht="13.5" customHeight="1">
      <c r="A489" s="38">
        <v>13.42</v>
      </c>
      <c r="B489" s="17" t="s">
        <v>306</v>
      </c>
      <c r="C489" s="18" t="s">
        <v>92</v>
      </c>
      <c r="D489" s="19">
        <f t="shared" si="12"/>
        <v>55.00000000000001</v>
      </c>
      <c r="E489" s="22"/>
      <c r="F489" s="23"/>
      <c r="G489" s="25"/>
      <c r="H489" s="25"/>
      <c r="I489" s="25"/>
      <c r="J489" s="25"/>
      <c r="K489" s="25"/>
      <c r="L489" s="25"/>
      <c r="M489" s="25"/>
      <c r="N489" s="25"/>
      <c r="O489" s="19">
        <v>50</v>
      </c>
      <c r="P489" s="25">
        <v>55.00000000000001</v>
      </c>
      <c r="Q489" s="25"/>
    </row>
    <row r="490" spans="1:17" ht="13.5" customHeight="1">
      <c r="A490" s="38">
        <v>13.43</v>
      </c>
      <c r="B490" s="17" t="s">
        <v>307</v>
      </c>
      <c r="C490" s="18" t="s">
        <v>110</v>
      </c>
      <c r="D490" s="19">
        <f t="shared" si="12"/>
        <v>82.5</v>
      </c>
      <c r="E490" s="22"/>
      <c r="F490" s="23"/>
      <c r="G490" s="25"/>
      <c r="H490" s="25"/>
      <c r="I490" s="25"/>
      <c r="J490" s="25"/>
      <c r="K490" s="25"/>
      <c r="L490" s="25"/>
      <c r="M490" s="25"/>
      <c r="N490" s="25"/>
      <c r="O490" s="19">
        <v>75</v>
      </c>
      <c r="P490" s="25">
        <v>82.5</v>
      </c>
      <c r="Q490" s="25"/>
    </row>
    <row r="491" spans="1:17" ht="13.5" customHeight="1">
      <c r="A491" s="38">
        <v>13.44</v>
      </c>
      <c r="B491" s="17" t="s">
        <v>308</v>
      </c>
      <c r="C491" s="18" t="s">
        <v>110</v>
      </c>
      <c r="D491" s="19">
        <f t="shared" si="12"/>
        <v>110.00000000000001</v>
      </c>
      <c r="E491" s="22"/>
      <c r="F491" s="23"/>
      <c r="G491" s="25"/>
      <c r="H491" s="25"/>
      <c r="I491" s="25"/>
      <c r="J491" s="25"/>
      <c r="K491" s="25"/>
      <c r="L491" s="25"/>
      <c r="M491" s="25"/>
      <c r="N491" s="25"/>
      <c r="O491" s="19">
        <v>100</v>
      </c>
      <c r="P491" s="25">
        <v>110.00000000000001</v>
      </c>
      <c r="Q491" s="25"/>
    </row>
    <row r="492" spans="1:17" ht="13.5" customHeight="1">
      <c r="A492" s="37">
        <v>14</v>
      </c>
      <c r="B492" s="28" t="s">
        <v>148</v>
      </c>
      <c r="C492" s="18"/>
      <c r="D492" s="19">
        <v>0</v>
      </c>
      <c r="E492" s="20"/>
      <c r="F492" s="20"/>
      <c r="G492" s="26"/>
      <c r="H492" s="19"/>
      <c r="I492" s="22"/>
      <c r="J492" s="23"/>
      <c r="K492" s="25"/>
      <c r="L492" s="25"/>
      <c r="M492" s="25"/>
      <c r="N492" s="25"/>
      <c r="O492" s="25"/>
      <c r="P492" s="25">
        <v>0</v>
      </c>
      <c r="Q492" s="25"/>
    </row>
    <row r="493" spans="1:17" s="36" customFormat="1" ht="13.5" customHeight="1">
      <c r="A493" s="40">
        <v>14.01</v>
      </c>
      <c r="B493" s="17" t="s">
        <v>397</v>
      </c>
      <c r="C493" s="18" t="s">
        <v>92</v>
      </c>
      <c r="D493" s="19">
        <v>12</v>
      </c>
      <c r="E493" s="33">
        <v>1.4</v>
      </c>
      <c r="F493" s="34">
        <f aca="true" t="shared" si="13" ref="F493:F499">$G$5/8+$I$5/8</f>
        <v>0</v>
      </c>
      <c r="G493" s="35"/>
      <c r="H493" s="35"/>
      <c r="I493" s="35"/>
      <c r="J493" s="35"/>
      <c r="K493" s="35"/>
      <c r="L493" s="35"/>
      <c r="M493" s="35"/>
      <c r="N493" s="35"/>
      <c r="O493" s="35"/>
      <c r="P493" s="35">
        <v>12</v>
      </c>
      <c r="Q493" s="35"/>
    </row>
    <row r="494" spans="1:17" s="36" customFormat="1" ht="13.5" customHeight="1">
      <c r="A494" s="40">
        <v>14.02</v>
      </c>
      <c r="B494" s="17" t="s">
        <v>398</v>
      </c>
      <c r="C494" s="18" t="s">
        <v>92</v>
      </c>
      <c r="D494" s="19">
        <v>30.4</v>
      </c>
      <c r="E494" s="33">
        <v>1.4</v>
      </c>
      <c r="F494" s="34">
        <f t="shared" si="13"/>
        <v>0</v>
      </c>
      <c r="G494" s="35"/>
      <c r="H494" s="35"/>
      <c r="I494" s="35"/>
      <c r="J494" s="35"/>
      <c r="K494" s="35"/>
      <c r="L494" s="35"/>
      <c r="M494" s="35"/>
      <c r="N494" s="35"/>
      <c r="O494" s="35"/>
      <c r="P494" s="35">
        <v>30.4</v>
      </c>
      <c r="Q494" s="35"/>
    </row>
    <row r="495" spans="1:17" s="36" customFormat="1" ht="13.5" customHeight="1">
      <c r="A495" s="40">
        <v>14.03</v>
      </c>
      <c r="B495" s="17" t="s">
        <v>399</v>
      </c>
      <c r="C495" s="18" t="s">
        <v>92</v>
      </c>
      <c r="D495" s="19">
        <v>51.5</v>
      </c>
      <c r="E495" s="33">
        <v>1.4</v>
      </c>
      <c r="F495" s="34">
        <f t="shared" si="13"/>
        <v>0</v>
      </c>
      <c r="G495" s="35"/>
      <c r="H495" s="35"/>
      <c r="I495" s="35"/>
      <c r="J495" s="35"/>
      <c r="K495" s="35"/>
      <c r="L495" s="35"/>
      <c r="M495" s="35"/>
      <c r="N495" s="35"/>
      <c r="O495" s="35"/>
      <c r="P495" s="35">
        <v>51.5</v>
      </c>
      <c r="Q495" s="35"/>
    </row>
    <row r="496" spans="1:17" s="36" customFormat="1" ht="13.5" customHeight="1">
      <c r="A496" s="40">
        <v>14.04</v>
      </c>
      <c r="B496" s="17" t="s">
        <v>157</v>
      </c>
      <c r="C496" s="18" t="s">
        <v>92</v>
      </c>
      <c r="D496" s="19">
        <v>14</v>
      </c>
      <c r="E496" s="33">
        <v>1.4</v>
      </c>
      <c r="F496" s="34">
        <f t="shared" si="13"/>
        <v>0</v>
      </c>
      <c r="G496" s="35"/>
      <c r="H496" s="35"/>
      <c r="I496" s="35"/>
      <c r="J496" s="35"/>
      <c r="K496" s="35"/>
      <c r="L496" s="35"/>
      <c r="M496" s="35"/>
      <c r="N496" s="35"/>
      <c r="O496" s="35"/>
      <c r="P496" s="35">
        <v>14</v>
      </c>
      <c r="Q496" s="35"/>
    </row>
    <row r="497" spans="1:17" s="36" customFormat="1" ht="13.5" customHeight="1">
      <c r="A497" s="40">
        <v>14.05</v>
      </c>
      <c r="B497" s="17" t="s">
        <v>265</v>
      </c>
      <c r="C497" s="18" t="s">
        <v>92</v>
      </c>
      <c r="D497" s="19">
        <v>20.5</v>
      </c>
      <c r="E497" s="33">
        <v>1.4</v>
      </c>
      <c r="F497" s="34">
        <f t="shared" si="13"/>
        <v>0</v>
      </c>
      <c r="G497" s="35"/>
      <c r="H497" s="35"/>
      <c r="I497" s="35"/>
      <c r="J497" s="35"/>
      <c r="K497" s="35"/>
      <c r="L497" s="35"/>
      <c r="M497" s="35"/>
      <c r="N497" s="35"/>
      <c r="O497" s="35"/>
      <c r="P497" s="35">
        <v>20.5</v>
      </c>
      <c r="Q497" s="35"/>
    </row>
    <row r="498" spans="1:17" s="36" customFormat="1" ht="13.5" customHeight="1">
      <c r="A498" s="40">
        <v>14.06</v>
      </c>
      <c r="B498" s="17" t="s">
        <v>266</v>
      </c>
      <c r="C498" s="18" t="s">
        <v>92</v>
      </c>
      <c r="D498" s="19">
        <v>23.67</v>
      </c>
      <c r="E498" s="33">
        <v>1.4</v>
      </c>
      <c r="F498" s="34">
        <f t="shared" si="13"/>
        <v>0</v>
      </c>
      <c r="G498" s="35"/>
      <c r="H498" s="35"/>
      <c r="I498" s="35"/>
      <c r="J498" s="35"/>
      <c r="K498" s="35"/>
      <c r="L498" s="35"/>
      <c r="M498" s="35"/>
      <c r="N498" s="35"/>
      <c r="O498" s="35"/>
      <c r="P498" s="35">
        <v>23.67</v>
      </c>
      <c r="Q498" s="35"/>
    </row>
    <row r="499" spans="1:17" s="36" customFormat="1" ht="13.5" customHeight="1">
      <c r="A499" s="40">
        <v>14.07</v>
      </c>
      <c r="B499" s="17" t="s">
        <v>267</v>
      </c>
      <c r="C499" s="18" t="s">
        <v>92</v>
      </c>
      <c r="D499" s="19">
        <v>41.75</v>
      </c>
      <c r="E499" s="33">
        <v>1.4</v>
      </c>
      <c r="F499" s="34">
        <f t="shared" si="13"/>
        <v>0</v>
      </c>
      <c r="G499" s="35"/>
      <c r="H499" s="35"/>
      <c r="I499" s="35"/>
      <c r="J499" s="35"/>
      <c r="K499" s="35"/>
      <c r="L499" s="35"/>
      <c r="M499" s="35"/>
      <c r="N499" s="35"/>
      <c r="O499" s="35"/>
      <c r="P499" s="35">
        <v>41.75</v>
      </c>
      <c r="Q499" s="35"/>
    </row>
    <row r="500" spans="1:17" s="36" customFormat="1" ht="13.5" customHeight="1">
      <c r="A500" s="40">
        <v>14.08</v>
      </c>
      <c r="B500" s="17" t="s">
        <v>268</v>
      </c>
      <c r="C500" s="18" t="s">
        <v>92</v>
      </c>
      <c r="D500" s="19">
        <v>13.5</v>
      </c>
      <c r="E500" s="33"/>
      <c r="F500" s="34"/>
      <c r="G500" s="35"/>
      <c r="H500" s="35"/>
      <c r="I500" s="35"/>
      <c r="J500" s="35"/>
      <c r="K500" s="35"/>
      <c r="L500" s="35"/>
      <c r="M500" s="35"/>
      <c r="N500" s="35"/>
      <c r="O500" s="35"/>
      <c r="P500" s="35">
        <v>13.5</v>
      </c>
      <c r="Q500" s="35"/>
    </row>
    <row r="501" spans="1:17" s="36" customFormat="1" ht="13.5" customHeight="1">
      <c r="A501" s="40">
        <v>14.09</v>
      </c>
      <c r="B501" s="17" t="s">
        <v>269</v>
      </c>
      <c r="C501" s="18" t="s">
        <v>92</v>
      </c>
      <c r="D501" s="19">
        <v>115.75</v>
      </c>
      <c r="E501" s="33"/>
      <c r="F501" s="34"/>
      <c r="G501" s="35"/>
      <c r="H501" s="35"/>
      <c r="I501" s="35"/>
      <c r="J501" s="35"/>
      <c r="K501" s="35"/>
      <c r="L501" s="35"/>
      <c r="M501" s="35"/>
      <c r="N501" s="35"/>
      <c r="O501" s="35"/>
      <c r="P501" s="35">
        <v>115.75</v>
      </c>
      <c r="Q501" s="35"/>
    </row>
    <row r="502" spans="1:17" s="36" customFormat="1" ht="13.5" customHeight="1">
      <c r="A502" s="40">
        <v>14.1</v>
      </c>
      <c r="B502" s="17" t="s">
        <v>270</v>
      </c>
      <c r="C502" s="18" t="s">
        <v>92</v>
      </c>
      <c r="D502" s="19">
        <v>17.75</v>
      </c>
      <c r="E502" s="33"/>
      <c r="F502" s="34"/>
      <c r="G502" s="35"/>
      <c r="H502" s="35"/>
      <c r="I502" s="35"/>
      <c r="J502" s="35"/>
      <c r="K502" s="35"/>
      <c r="L502" s="35"/>
      <c r="M502" s="35"/>
      <c r="N502" s="35"/>
      <c r="O502" s="35"/>
      <c r="P502" s="35">
        <v>17.75</v>
      </c>
      <c r="Q502" s="35"/>
    </row>
    <row r="503" spans="1:17" s="36" customFormat="1" ht="13.5" customHeight="1">
      <c r="A503" s="40">
        <v>14.11</v>
      </c>
      <c r="B503" s="17" t="s">
        <v>271</v>
      </c>
      <c r="C503" s="18" t="s">
        <v>92</v>
      </c>
      <c r="D503" s="19">
        <v>21.25</v>
      </c>
      <c r="E503" s="33"/>
      <c r="F503" s="34"/>
      <c r="G503" s="35"/>
      <c r="H503" s="35"/>
      <c r="I503" s="35"/>
      <c r="J503" s="35"/>
      <c r="K503" s="35"/>
      <c r="L503" s="35"/>
      <c r="M503" s="35"/>
      <c r="N503" s="35"/>
      <c r="O503" s="35"/>
      <c r="P503" s="35">
        <v>21.25</v>
      </c>
      <c r="Q503" s="35"/>
    </row>
    <row r="504" spans="1:17" s="36" customFormat="1" ht="13.5" customHeight="1">
      <c r="A504" s="40">
        <v>14.12</v>
      </c>
      <c r="B504" s="17" t="s">
        <v>272</v>
      </c>
      <c r="C504" s="18" t="s">
        <v>92</v>
      </c>
      <c r="D504" s="19">
        <v>200</v>
      </c>
      <c r="E504" s="33"/>
      <c r="F504" s="34"/>
      <c r="G504" s="35"/>
      <c r="H504" s="35"/>
      <c r="I504" s="35"/>
      <c r="J504" s="35"/>
      <c r="K504" s="35"/>
      <c r="L504" s="35"/>
      <c r="M504" s="35"/>
      <c r="N504" s="35"/>
      <c r="O504" s="35"/>
      <c r="P504" s="35">
        <v>200</v>
      </c>
      <c r="Q504" s="35"/>
    </row>
    <row r="505" spans="1:17" s="36" customFormat="1" ht="13.5" customHeight="1">
      <c r="A505" s="40">
        <v>14.13</v>
      </c>
      <c r="B505" s="17" t="s">
        <v>158</v>
      </c>
      <c r="C505" s="18" t="s">
        <v>92</v>
      </c>
      <c r="D505" s="19">
        <v>97.75</v>
      </c>
      <c r="E505" s="33"/>
      <c r="F505" s="34"/>
      <c r="G505" s="35"/>
      <c r="H505" s="35"/>
      <c r="I505" s="35"/>
      <c r="J505" s="35"/>
      <c r="K505" s="35"/>
      <c r="L505" s="35"/>
      <c r="M505" s="35"/>
      <c r="N505" s="35"/>
      <c r="O505" s="35"/>
      <c r="P505" s="35">
        <v>97.75</v>
      </c>
      <c r="Q505" s="35"/>
    </row>
    <row r="506" spans="1:17" s="36" customFormat="1" ht="13.5" customHeight="1">
      <c r="A506" s="40">
        <v>14.14</v>
      </c>
      <c r="B506" s="17" t="s">
        <v>273</v>
      </c>
      <c r="C506" s="18" t="s">
        <v>98</v>
      </c>
      <c r="D506" s="19">
        <v>49</v>
      </c>
      <c r="E506" s="33"/>
      <c r="F506" s="34"/>
      <c r="G506" s="35"/>
      <c r="H506" s="35"/>
      <c r="I506" s="35"/>
      <c r="J506" s="35"/>
      <c r="K506" s="35"/>
      <c r="L506" s="35"/>
      <c r="M506" s="35"/>
      <c r="N506" s="35"/>
      <c r="O506" s="35"/>
      <c r="P506" s="35">
        <v>49</v>
      </c>
      <c r="Q506" s="35"/>
    </row>
    <row r="507" spans="1:17" s="36" customFormat="1" ht="13.5" customHeight="1">
      <c r="A507" s="40">
        <v>14.15</v>
      </c>
      <c r="B507" s="17" t="s">
        <v>274</v>
      </c>
      <c r="C507" s="18" t="s">
        <v>98</v>
      </c>
      <c r="D507" s="19">
        <v>150</v>
      </c>
      <c r="E507" s="33"/>
      <c r="F507" s="34"/>
      <c r="G507" s="35"/>
      <c r="H507" s="35"/>
      <c r="I507" s="35"/>
      <c r="J507" s="35"/>
      <c r="K507" s="35"/>
      <c r="L507" s="35"/>
      <c r="M507" s="35"/>
      <c r="N507" s="35"/>
      <c r="O507" s="35"/>
      <c r="P507" s="35">
        <v>150</v>
      </c>
      <c r="Q507" s="35"/>
    </row>
    <row r="508" spans="1:17" s="36" customFormat="1" ht="13.5" customHeight="1">
      <c r="A508" s="40">
        <v>14.16</v>
      </c>
      <c r="B508" s="17" t="s">
        <v>275</v>
      </c>
      <c r="C508" s="18" t="s">
        <v>98</v>
      </c>
      <c r="D508" s="19">
        <v>224.1</v>
      </c>
      <c r="E508" s="33"/>
      <c r="F508" s="34"/>
      <c r="G508" s="35"/>
      <c r="H508" s="35"/>
      <c r="I508" s="35"/>
      <c r="J508" s="35"/>
      <c r="K508" s="35"/>
      <c r="L508" s="35"/>
      <c r="M508" s="35"/>
      <c r="N508" s="35"/>
      <c r="O508" s="35"/>
      <c r="P508" s="35">
        <v>224.1</v>
      </c>
      <c r="Q508" s="35"/>
    </row>
    <row r="509" spans="1:17" s="36" customFormat="1" ht="13.5" customHeight="1">
      <c r="A509" s="40">
        <v>14.17</v>
      </c>
      <c r="B509" s="17" t="s">
        <v>159</v>
      </c>
      <c r="C509" s="18" t="s">
        <v>140</v>
      </c>
      <c r="D509" s="19">
        <v>495</v>
      </c>
      <c r="E509" s="33"/>
      <c r="F509" s="34"/>
      <c r="G509" s="35"/>
      <c r="H509" s="35"/>
      <c r="I509" s="35"/>
      <c r="J509" s="35"/>
      <c r="K509" s="35"/>
      <c r="L509" s="35"/>
      <c r="M509" s="35"/>
      <c r="N509" s="35"/>
      <c r="O509" s="35"/>
      <c r="P509" s="35">
        <v>495</v>
      </c>
      <c r="Q509" s="35"/>
    </row>
    <row r="510" spans="1:17" s="36" customFormat="1" ht="13.5" customHeight="1">
      <c r="A510" s="40">
        <v>14.18</v>
      </c>
      <c r="B510" s="17" t="s">
        <v>276</v>
      </c>
      <c r="C510" s="18" t="s">
        <v>140</v>
      </c>
      <c r="D510" s="19">
        <v>190</v>
      </c>
      <c r="E510" s="33"/>
      <c r="F510" s="34"/>
      <c r="G510" s="35"/>
      <c r="H510" s="35"/>
      <c r="I510" s="35"/>
      <c r="J510" s="35"/>
      <c r="K510" s="35"/>
      <c r="L510" s="35"/>
      <c r="M510" s="35"/>
      <c r="N510" s="35"/>
      <c r="O510" s="35"/>
      <c r="P510" s="35">
        <v>190</v>
      </c>
      <c r="Q510" s="35"/>
    </row>
    <row r="511" spans="1:17" s="36" customFormat="1" ht="13.5" customHeight="1">
      <c r="A511" s="40">
        <v>14.19</v>
      </c>
      <c r="B511" s="17" t="s">
        <v>277</v>
      </c>
      <c r="C511" s="18" t="s">
        <v>146</v>
      </c>
      <c r="D511" s="19">
        <v>561</v>
      </c>
      <c r="E511" s="33"/>
      <c r="F511" s="34"/>
      <c r="G511" s="35"/>
      <c r="H511" s="35"/>
      <c r="I511" s="35"/>
      <c r="J511" s="35"/>
      <c r="K511" s="35"/>
      <c r="L511" s="35"/>
      <c r="M511" s="35"/>
      <c r="N511" s="35"/>
      <c r="O511" s="35"/>
      <c r="P511" s="35">
        <v>561</v>
      </c>
      <c r="Q511" s="35"/>
    </row>
    <row r="512" spans="1:17" ht="13.5" customHeight="1">
      <c r="A512" s="37">
        <v>15</v>
      </c>
      <c r="B512" s="28" t="s">
        <v>425</v>
      </c>
      <c r="C512" s="18"/>
      <c r="D512" s="19">
        <v>0</v>
      </c>
      <c r="E512" s="20"/>
      <c r="F512" s="20"/>
      <c r="G512" s="26"/>
      <c r="H512" s="19"/>
      <c r="I512" s="22"/>
      <c r="J512" s="23"/>
      <c r="K512" s="25"/>
      <c r="L512" s="25"/>
      <c r="M512" s="25"/>
      <c r="N512" s="25"/>
      <c r="O512" s="25"/>
      <c r="P512" s="25">
        <v>0</v>
      </c>
      <c r="Q512" s="25"/>
    </row>
    <row r="513" spans="1:17" s="36" customFormat="1" ht="13.5" customHeight="1">
      <c r="A513" s="40">
        <v>15.01</v>
      </c>
      <c r="B513" s="17" t="s">
        <v>426</v>
      </c>
      <c r="C513" s="18" t="s">
        <v>146</v>
      </c>
      <c r="D513" s="19">
        <v>500</v>
      </c>
      <c r="E513" s="33">
        <v>1.4</v>
      </c>
      <c r="F513" s="34">
        <f>$G$5/8+$I$5/8</f>
        <v>0</v>
      </c>
      <c r="G513" s="35"/>
      <c r="H513" s="35"/>
      <c r="I513" s="35"/>
      <c r="J513" s="35"/>
      <c r="K513" s="35"/>
      <c r="L513" s="35"/>
      <c r="M513" s="35"/>
      <c r="N513" s="35"/>
      <c r="O513" s="35"/>
      <c r="P513" s="35">
        <v>500</v>
      </c>
      <c r="Q513" s="35"/>
    </row>
    <row r="514" spans="1:17" s="36" customFormat="1" ht="13.5" customHeight="1">
      <c r="A514" s="40">
        <v>15.02</v>
      </c>
      <c r="B514" s="17" t="s">
        <v>427</v>
      </c>
      <c r="C514" s="18" t="s">
        <v>146</v>
      </c>
      <c r="D514" s="19">
        <v>400</v>
      </c>
      <c r="E514" s="33">
        <v>1.4</v>
      </c>
      <c r="F514" s="34">
        <f>$G$5/8+$I$5/8</f>
        <v>0</v>
      </c>
      <c r="G514" s="35"/>
      <c r="H514" s="35"/>
      <c r="I514" s="35"/>
      <c r="J514" s="35"/>
      <c r="K514" s="35"/>
      <c r="L514" s="35"/>
      <c r="M514" s="35"/>
      <c r="N514" s="35"/>
      <c r="O514" s="35"/>
      <c r="P514" s="35">
        <v>400</v>
      </c>
      <c r="Q514" s="35"/>
    </row>
  </sheetData>
  <sheetProtection/>
  <mergeCells count="12">
    <mergeCell ref="D3:D4"/>
    <mergeCell ref="A1:J2"/>
    <mergeCell ref="K3:K4"/>
    <mergeCell ref="L3:L4"/>
    <mergeCell ref="M3:M4"/>
    <mergeCell ref="E4:F4"/>
    <mergeCell ref="G4:H4"/>
    <mergeCell ref="A3:A4"/>
    <mergeCell ref="B3:B4"/>
    <mergeCell ref="C3:C4"/>
    <mergeCell ref="I3:I4"/>
    <mergeCell ref="J3:J4"/>
  </mergeCells>
  <printOptions/>
  <pageMargins left="0.1" right="0.1" top="1" bottom="0.25" header="0" footer="0"/>
  <pageSetup orientation="portrait" paperSize="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PAX</dc:creator>
  <cp:keywords/>
  <dc:description/>
  <cp:lastModifiedBy>printer</cp:lastModifiedBy>
  <cp:lastPrinted>2015-11-10T08:35:56Z</cp:lastPrinted>
  <dcterms:created xsi:type="dcterms:W3CDTF">2002-02-06T09:07:23Z</dcterms:created>
  <dcterms:modified xsi:type="dcterms:W3CDTF">2015-11-10T09:04:28Z</dcterms:modified>
  <cp:category/>
  <cp:version/>
  <cp:contentType/>
  <cp:contentStatus/>
</cp:coreProperties>
</file>