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90" windowWidth="15600" windowHeight="9435" tabRatio="688" firstSheet="1" activeTab="3"/>
  </bookViews>
  <sheets>
    <sheet name="HOW TO USE THIS FORM" sheetId="10" state="hidden" r:id="rId1"/>
    <sheet name="PVP COMP" sheetId="5" r:id="rId2"/>
    <sheet name="PD OF SERV" sheetId="8" r:id="rId3"/>
    <sheet name="PVP FORMULA" sheetId="9" r:id="rId4"/>
    <sheet name="PVP REPORT" sheetId="6" r:id="rId5"/>
    <sheet name="PVP OVERPAYMENT" sheetId="7" r:id="rId6"/>
    <sheet name="PVP FORM" sheetId="11" r:id="rId7"/>
    <sheet name="pvp notes" sheetId="12" r:id="rId8"/>
  </sheets>
  <definedNames>
    <definedName name="_xlnm.Print_Area" localSheetId="0">'HOW TO USE THIS FORM'!$A$1:$B$34</definedName>
    <definedName name="_xlnm.Print_Area" localSheetId="3">'PVP FORMULA'!$A$2:$R$54</definedName>
    <definedName name="_xlnm.Print_Area" localSheetId="5">'PVP OVERPAYMENT'!$A$1:$Q$49</definedName>
    <definedName name="_xlnm.Print_Area" localSheetId="4">'PVP REPORT'!$A$1:$J$52</definedName>
  </definedNames>
  <calcPr calcId="124519"/>
</workbook>
</file>

<file path=xl/calcChain.xml><?xml version="1.0" encoding="utf-8"?>
<calcChain xmlns="http://schemas.openxmlformats.org/spreadsheetml/2006/main">
  <c r="I116" i="5"/>
  <c r="I135" l="1"/>
  <c r="H95"/>
  <c r="B11" i="8" l="1"/>
  <c r="C11" s="1"/>
  <c r="D11" s="1"/>
  <c r="E11" s="1"/>
  <c r="F11" s="1"/>
  <c r="G11" s="1"/>
  <c r="H11" s="1"/>
  <c r="I11" s="1"/>
  <c r="J11" s="1"/>
  <c r="K11" s="1"/>
  <c r="L11" s="1"/>
  <c r="M11" s="1"/>
  <c r="B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D5"/>
  <c r="E5" s="1"/>
  <c r="F5" s="1"/>
  <c r="G5" s="1"/>
  <c r="H5" s="1"/>
  <c r="I5" s="1"/>
  <c r="J5" s="1"/>
  <c r="K5" s="1"/>
  <c r="L5" s="1"/>
  <c r="M5" s="1"/>
  <c r="N5" s="1"/>
  <c r="O5" s="1"/>
  <c r="P5" s="1"/>
  <c r="Q5" s="1"/>
  <c r="R5" s="1"/>
  <c r="S5" s="1"/>
  <c r="T5" s="1"/>
  <c r="U5" s="1"/>
  <c r="V5" s="1"/>
  <c r="W5" s="1"/>
  <c r="X5" s="1"/>
  <c r="Y5" s="1"/>
  <c r="Z5" s="1"/>
  <c r="AA5" s="1"/>
  <c r="AB5" s="1"/>
  <c r="AC5" s="1"/>
  <c r="AD5" s="1"/>
  <c r="C5"/>
  <c r="C4"/>
  <c r="D4" s="1"/>
  <c r="E4" s="1"/>
  <c r="F4" s="1"/>
  <c r="G4" s="1"/>
  <c r="H4" s="1"/>
  <c r="I4" s="1"/>
  <c r="J4" s="1"/>
  <c r="K4" s="1"/>
  <c r="L4" s="1"/>
  <c r="M4" s="1"/>
  <c r="N4" s="1"/>
  <c r="O4" s="1"/>
  <c r="P4" s="1"/>
  <c r="Q4" s="1"/>
  <c r="R4" s="1"/>
  <c r="S4" s="1"/>
  <c r="T4" s="1"/>
  <c r="U4" s="1"/>
  <c r="V4" s="1"/>
  <c r="W4" s="1"/>
  <c r="X4" s="1"/>
  <c r="Y4" s="1"/>
  <c r="Z4" s="1"/>
  <c r="AA4" s="1"/>
  <c r="AB4" s="1"/>
  <c r="AC4" s="1"/>
  <c r="AD4"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B10" s="1"/>
  <c r="C10" s="1"/>
  <c r="D10" s="1"/>
  <c r="E10" s="1"/>
  <c r="F10" s="1"/>
  <c r="G10" s="1"/>
  <c r="H10" s="1"/>
  <c r="I10" s="1"/>
  <c r="J10" s="1"/>
  <c r="K10" s="1"/>
  <c r="L10" s="1"/>
  <c r="M10" s="1"/>
  <c r="C35" i="7" l="1"/>
  <c r="C34"/>
  <c r="C33"/>
  <c r="G3" i="9"/>
  <c r="G36" l="1"/>
  <c r="I36" s="1"/>
  <c r="K36" s="1"/>
  <c r="A41" l="1"/>
  <c r="A42" s="1"/>
  <c r="A43" s="1"/>
  <c r="A46" s="1"/>
  <c r="A47" s="1"/>
  <c r="A49" s="1"/>
  <c r="A50" s="1"/>
  <c r="A51" s="1"/>
  <c r="A52" s="1"/>
  <c r="A54" s="1"/>
  <c r="A31" i="7"/>
  <c r="A32" s="1"/>
  <c r="A38" s="1"/>
  <c r="A39" s="1"/>
  <c r="A40" s="1"/>
  <c r="A42" s="1"/>
  <c r="A33" i="6"/>
  <c r="A34" s="1"/>
  <c r="A35" s="1"/>
  <c r="A36" s="1"/>
  <c r="A37" s="1"/>
  <c r="A39" s="1"/>
  <c r="A40" s="1"/>
  <c r="A13" i="10"/>
  <c r="A15" s="1"/>
  <c r="A17" s="1"/>
  <c r="A19" s="1"/>
  <c r="A21" s="1"/>
  <c r="B5" i="7"/>
  <c r="B4"/>
  <c r="B3"/>
  <c r="A42" i="6" l="1"/>
  <c r="A43" s="1"/>
  <c r="J13" i="7"/>
  <c r="J14"/>
  <c r="H12" i="6"/>
  <c r="H13"/>
  <c r="H14"/>
  <c r="H15"/>
  <c r="H16"/>
  <c r="H17"/>
  <c r="P17" i="7" l="1"/>
  <c r="P18"/>
  <c r="P19"/>
  <c r="P20"/>
  <c r="P21"/>
  <c r="P22"/>
  <c r="P23"/>
  <c r="P24"/>
  <c r="P25"/>
  <c r="P26"/>
  <c r="Q17" l="1"/>
  <c r="Q18"/>
  <c r="Q19"/>
  <c r="Q20"/>
  <c r="Q21"/>
  <c r="Q22"/>
  <c r="Q23"/>
  <c r="Q24"/>
  <c r="Q25"/>
  <c r="G37" i="9"/>
  <c r="I37" s="1"/>
  <c r="K37" s="1"/>
  <c r="G32"/>
  <c r="I32" s="1"/>
  <c r="K32" s="1"/>
  <c r="G33"/>
  <c r="I33" s="1"/>
  <c r="K33" s="1"/>
  <c r="G34"/>
  <c r="I34" s="1"/>
  <c r="K34" s="1"/>
  <c r="G35"/>
  <c r="I35" s="1"/>
  <c r="K35" s="1"/>
  <c r="G22"/>
  <c r="I22" s="1"/>
  <c r="K22" s="1"/>
  <c r="G23"/>
  <c r="I23" s="1"/>
  <c r="K23" s="1"/>
  <c r="G24"/>
  <c r="I24" s="1"/>
  <c r="K24" s="1"/>
  <c r="G25"/>
  <c r="I25" s="1"/>
  <c r="K25" s="1"/>
  <c r="G26"/>
  <c r="I26" s="1"/>
  <c r="K26" s="1"/>
  <c r="G27"/>
  <c r="I27" s="1"/>
  <c r="K27" s="1"/>
  <c r="G28"/>
  <c r="I28" s="1"/>
  <c r="K28" s="1"/>
  <c r="G29"/>
  <c r="I29" s="1"/>
  <c r="K29" s="1"/>
  <c r="G30"/>
  <c r="I30" s="1"/>
  <c r="K30" s="1"/>
  <c r="G31"/>
  <c r="I31" s="1"/>
  <c r="K31" s="1"/>
  <c r="J12" i="7" l="1"/>
  <c r="J15"/>
  <c r="J16"/>
  <c r="J11"/>
  <c r="J10"/>
  <c r="P17" i="9"/>
  <c r="O17"/>
  <c r="H89" i="5"/>
  <c r="D11" i="7"/>
  <c r="D12"/>
  <c r="D13"/>
  <c r="D14"/>
  <c r="D15"/>
  <c r="D16"/>
  <c r="D10"/>
  <c r="L15" l="1"/>
  <c r="N15"/>
  <c r="M15"/>
  <c r="M10"/>
  <c r="N10"/>
  <c r="L10"/>
  <c r="N13"/>
  <c r="M13"/>
  <c r="L13"/>
  <c r="O13"/>
  <c r="M11"/>
  <c r="L11"/>
  <c r="N11"/>
  <c r="L16"/>
  <c r="N16"/>
  <c r="M16"/>
  <c r="L14"/>
  <c r="N14"/>
  <c r="M14"/>
  <c r="L12"/>
  <c r="N12"/>
  <c r="M12"/>
  <c r="E11"/>
  <c r="E12"/>
  <c r="E13"/>
  <c r="E14"/>
  <c r="E15"/>
  <c r="E16"/>
  <c r="H18" i="6"/>
  <c r="H19"/>
  <c r="H20"/>
  <c r="H21"/>
  <c r="H22"/>
  <c r="H23"/>
  <c r="H24"/>
  <c r="H25"/>
  <c r="H26"/>
  <c r="H27"/>
  <c r="H28"/>
  <c r="H29"/>
  <c r="H30"/>
  <c r="H11"/>
  <c r="E10" i="7" s="1"/>
  <c r="D12" i="6"/>
  <c r="B11" i="7" s="1"/>
  <c r="D13" i="6"/>
  <c r="B12" i="7" s="1"/>
  <c r="D14" i="6"/>
  <c r="B13" i="7" s="1"/>
  <c r="D15" i="6"/>
  <c r="B14" i="7" s="1"/>
  <c r="D16" i="6"/>
  <c r="B15" i="7" s="1"/>
  <c r="D17" i="6"/>
  <c r="B16" i="7" s="1"/>
  <c r="D18" i="6"/>
  <c r="D19"/>
  <c r="D20"/>
  <c r="D21"/>
  <c r="D22"/>
  <c r="D23"/>
  <c r="D24"/>
  <c r="D25"/>
  <c r="D26"/>
  <c r="D27"/>
  <c r="D28"/>
  <c r="D29"/>
  <c r="D30"/>
  <c r="D11"/>
  <c r="B10" i="7" s="1"/>
  <c r="E12" i="6"/>
  <c r="E13"/>
  <c r="E14"/>
  <c r="E15"/>
  <c r="E16"/>
  <c r="E17"/>
  <c r="E18"/>
  <c r="E19"/>
  <c r="E20"/>
  <c r="E21"/>
  <c r="E22"/>
  <c r="E23"/>
  <c r="E24"/>
  <c r="E25"/>
  <c r="E26"/>
  <c r="E27"/>
  <c r="E28"/>
  <c r="E29"/>
  <c r="E30"/>
  <c r="E11"/>
  <c r="P13" i="7" l="1"/>
  <c r="G4" i="9"/>
  <c r="I4" s="1"/>
  <c r="K4" s="1"/>
  <c r="J12" i="6" s="1"/>
  <c r="F11" i="7" s="1"/>
  <c r="I11" s="1"/>
  <c r="O11" s="1"/>
  <c r="P11" s="1"/>
  <c r="G5" i="9"/>
  <c r="I5" s="1"/>
  <c r="K5" s="1"/>
  <c r="J13" i="6" s="1"/>
  <c r="F12" i="7" s="1"/>
  <c r="I12" s="1"/>
  <c r="O12" s="1"/>
  <c r="P12" s="1"/>
  <c r="G6" i="9"/>
  <c r="G7"/>
  <c r="I7" s="1"/>
  <c r="K7" s="1"/>
  <c r="J15" i="6" s="1"/>
  <c r="F14" i="7" s="1"/>
  <c r="I14" s="1"/>
  <c r="O14" s="1"/>
  <c r="P14" s="1"/>
  <c r="G8" i="9"/>
  <c r="I8" s="1"/>
  <c r="K8" s="1"/>
  <c r="J16" i="6" s="1"/>
  <c r="F15" i="7" s="1"/>
  <c r="G9" i="9"/>
  <c r="I9" s="1"/>
  <c r="K9" s="1"/>
  <c r="J17" i="6" s="1"/>
  <c r="F16" i="7" s="1"/>
  <c r="G10" i="9"/>
  <c r="I10" s="1"/>
  <c r="K10" s="1"/>
  <c r="J18" i="6" s="1"/>
  <c r="G11" i="9"/>
  <c r="I11" s="1"/>
  <c r="K11" s="1"/>
  <c r="J19" i="6" s="1"/>
  <c r="G12" i="9"/>
  <c r="I12" s="1"/>
  <c r="K12" s="1"/>
  <c r="J20" i="6" s="1"/>
  <c r="G13" i="9"/>
  <c r="I13" s="1"/>
  <c r="K13" s="1"/>
  <c r="J21" i="6" s="1"/>
  <c r="G14" i="9"/>
  <c r="I14" s="1"/>
  <c r="K14" s="1"/>
  <c r="G15"/>
  <c r="I15" s="1"/>
  <c r="K15" s="1"/>
  <c r="G16"/>
  <c r="I16" s="1"/>
  <c r="K16" s="1"/>
  <c r="G17"/>
  <c r="I17" s="1"/>
  <c r="K17" s="1"/>
  <c r="G18"/>
  <c r="I18" s="1"/>
  <c r="K18" s="1"/>
  <c r="G19"/>
  <c r="I19" s="1"/>
  <c r="K19" s="1"/>
  <c r="G20"/>
  <c r="I20" s="1"/>
  <c r="K20" s="1"/>
  <c r="G21"/>
  <c r="I21" s="1"/>
  <c r="K21" s="1"/>
  <c r="I3"/>
  <c r="K3" s="1"/>
  <c r="J11" i="6" s="1"/>
  <c r="F10" i="7" s="1"/>
  <c r="I10" s="1"/>
  <c r="A3" i="9"/>
  <c r="A4" s="1"/>
  <c r="A5" s="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10" i="7"/>
  <c r="A11" s="1"/>
  <c r="A12" s="1"/>
  <c r="A13" s="1"/>
  <c r="A14" s="1"/>
  <c r="A15" s="1"/>
  <c r="A16" s="1"/>
  <c r="A17" s="1"/>
  <c r="A18" s="1"/>
  <c r="A19" s="1"/>
  <c r="A20" s="1"/>
  <c r="A21" s="1"/>
  <c r="A22" s="1"/>
  <c r="A23" s="1"/>
  <c r="A24" s="1"/>
  <c r="A25" s="1"/>
  <c r="A26" s="1"/>
  <c r="A27" s="1"/>
  <c r="A28" s="1"/>
  <c r="A29" s="1"/>
  <c r="I16" l="1"/>
  <c r="O16" s="1"/>
  <c r="P16" s="1"/>
  <c r="Q16" s="1"/>
  <c r="O10"/>
  <c r="P10" s="1"/>
  <c r="Q10" s="1"/>
  <c r="I15"/>
  <c r="O15" s="1"/>
  <c r="P15" s="1"/>
  <c r="Q15" s="1"/>
  <c r="A37" i="9"/>
  <c r="A36"/>
  <c r="Q11" i="7"/>
  <c r="Q12"/>
  <c r="I6" i="9"/>
  <c r="K6" s="1"/>
  <c r="J14" i="6" s="1"/>
  <c r="F13" i="7" s="1"/>
  <c r="A11" i="6"/>
  <c r="A12" s="1"/>
  <c r="A13" s="1"/>
  <c r="A14" s="1"/>
  <c r="A15" s="1"/>
  <c r="A16" s="1"/>
  <c r="A17" s="1"/>
  <c r="A18" s="1"/>
  <c r="A19" s="1"/>
  <c r="A20" s="1"/>
  <c r="A21" s="1"/>
  <c r="A22" s="1"/>
  <c r="A23" s="1"/>
  <c r="A24" s="1"/>
  <c r="A25" s="1"/>
  <c r="A26" s="1"/>
  <c r="A27" s="1"/>
  <c r="A28" s="1"/>
  <c r="A29" s="1"/>
  <c r="A30" s="1"/>
  <c r="I175" i="5"/>
  <c r="I163"/>
  <c r="I165" s="1"/>
  <c r="I167" s="1"/>
  <c r="I130"/>
  <c r="I108"/>
  <c r="H73"/>
  <c r="Q14" i="7" l="1"/>
  <c r="I118" i="5"/>
  <c r="I120" s="1"/>
  <c r="I122" s="1"/>
  <c r="I124" s="1"/>
  <c r="H83"/>
  <c r="H96"/>
  <c r="I147"/>
  <c r="I142"/>
  <c r="H58"/>
  <c r="H34"/>
  <c r="I30" s="1"/>
  <c r="H24"/>
  <c r="H18"/>
  <c r="Q13" i="7" l="1"/>
  <c r="H91" i="5"/>
  <c r="I149"/>
  <c r="J21"/>
  <c r="J26" s="1"/>
  <c r="I35"/>
  <c r="I36" s="1"/>
  <c r="J41"/>
  <c r="H60"/>
  <c r="H62" s="1"/>
  <c r="H70" s="1"/>
  <c r="I37" l="1"/>
  <c r="I38" s="1"/>
  <c r="J27" l="1"/>
  <c r="J40" l="1"/>
  <c r="J42" s="1"/>
</calcChain>
</file>

<file path=xl/comments1.xml><?xml version="1.0" encoding="utf-8"?>
<comments xmlns="http://schemas.openxmlformats.org/spreadsheetml/2006/main">
  <authors>
    <author>Acer</author>
  </authors>
  <commentList>
    <comment ref="O4" authorId="0">
      <text>
        <r>
          <rPr>
            <b/>
            <sz val="9"/>
            <color indexed="81"/>
            <rFont val="Tahoma"/>
            <family val="2"/>
          </rPr>
          <t>Acer:</t>
        </r>
        <r>
          <rPr>
            <sz val="9"/>
            <color indexed="81"/>
            <rFont val="Tahoma"/>
            <family val="2"/>
          </rPr>
          <t xml:space="preserve">
MAXIMUM NO. OF DAYS IN A MONTH</t>
        </r>
      </text>
    </comment>
  </commentList>
</comments>
</file>

<file path=xl/comments2.xml><?xml version="1.0" encoding="utf-8"?>
<comments xmlns="http://schemas.openxmlformats.org/spreadsheetml/2006/main">
  <authors>
    <author>printer</author>
  </authors>
  <commentList>
    <comment ref="J12" authorId="0">
      <text>
        <r>
          <rPr>
            <b/>
            <sz val="9"/>
            <color indexed="81"/>
            <rFont val="Tahoma"/>
            <charset val="1"/>
          </rPr>
          <t>printer:</t>
        </r>
        <r>
          <rPr>
            <sz val="9"/>
            <color indexed="81"/>
            <rFont val="Tahoma"/>
            <charset val="1"/>
          </rPr>
          <t xml:space="preserve">
    306(total no. of days served)
     </t>
        </r>
        <r>
          <rPr>
            <u/>
            <sz val="9"/>
            <color indexed="81"/>
            <rFont val="Tahoma"/>
            <family val="2"/>
          </rPr>
          <t>-20</t>
        </r>
        <r>
          <rPr>
            <sz val="9"/>
            <color indexed="81"/>
            <rFont val="Tahoma"/>
            <charset val="1"/>
          </rPr>
          <t xml:space="preserve"> (days of leave without pay)
     286
      </t>
        </r>
        <r>
          <rPr>
            <u/>
            <sz val="9"/>
            <color indexed="81"/>
            <rFont val="Tahoma"/>
            <family val="2"/>
          </rPr>
          <t>-16</t>
        </r>
        <r>
          <rPr>
            <sz val="9"/>
            <color indexed="81"/>
            <rFont val="Tahoma"/>
            <charset val="1"/>
          </rPr>
          <t xml:space="preserve"> (christmas vacation)
      270 (actual days served)
    x</t>
        </r>
        <r>
          <rPr>
            <u/>
            <sz val="9"/>
            <color indexed="81"/>
            <rFont val="Tahoma"/>
            <family val="2"/>
          </rPr>
          <t>.303</t>
        </r>
        <r>
          <rPr>
            <sz val="9"/>
            <color indexed="81"/>
            <rFont val="Tahoma"/>
            <charset val="1"/>
          </rPr>
          <t xml:space="preserve"> (factor)
      81.81 or 82 (total pvp days earned including christmas vacation) 
     </t>
        </r>
        <r>
          <rPr>
            <u/>
            <sz val="9"/>
            <color indexed="81"/>
            <rFont val="Tahoma"/>
            <family val="2"/>
          </rPr>
          <t xml:space="preserve"> -  16</t>
        </r>
        <r>
          <rPr>
            <sz val="9"/>
            <color indexed="81"/>
            <rFont val="Tahoma"/>
            <charset val="1"/>
          </rPr>
          <t xml:space="preserve"> (christmas vacation)
      66  (total pvp days earned, April 1, 2016 to June 6, 2016)
</t>
        </r>
      </text>
    </comment>
  </commentList>
</comments>
</file>

<file path=xl/sharedStrings.xml><?xml version="1.0" encoding="utf-8"?>
<sst xmlns="http://schemas.openxmlformats.org/spreadsheetml/2006/main" count="455" uniqueCount="315">
  <si>
    <t>PVP Earned:</t>
  </si>
  <si>
    <t>Total Number of Days Served</t>
  </si>
  <si>
    <t>June</t>
  </si>
  <si>
    <t>July</t>
  </si>
  <si>
    <t>August</t>
  </si>
  <si>
    <t>September</t>
  </si>
  <si>
    <t>October</t>
  </si>
  <si>
    <t>November</t>
  </si>
  <si>
    <t>December</t>
  </si>
  <si>
    <t>January</t>
  </si>
  <si>
    <t>February</t>
  </si>
  <si>
    <t>March</t>
  </si>
  <si>
    <t>Less: Christmas Vacation Days</t>
  </si>
  <si>
    <t>TOTAL</t>
  </si>
  <si>
    <t xml:space="preserve">     Derivation of Factor:</t>
  </si>
  <si>
    <t xml:space="preserve">               Number of Summer Vacation Days</t>
  </si>
  <si>
    <t>April</t>
  </si>
  <si>
    <t xml:space="preserve">COMPUTATION OF PROPORTIONAL VACATION PAY (PVP) FOR TEACHERS AND MASTER TEACHERS </t>
  </si>
  <si>
    <t>SAMPLE COMPUTATION</t>
  </si>
  <si>
    <t>Actual Days Served</t>
  </si>
  <si>
    <t>Multiply Factor</t>
  </si>
  <si>
    <t>Less : Christmas Vacation</t>
  </si>
  <si>
    <t>Days with pay:</t>
  </si>
  <si>
    <t>Days without pay:</t>
  </si>
  <si>
    <t>* Distribution in days:</t>
  </si>
  <si>
    <t>* Distribution in amount:</t>
  </si>
  <si>
    <t>Saturdays and Sundays.</t>
  </si>
  <si>
    <t xml:space="preserve">*** </t>
  </si>
  <si>
    <t>COMPUTATION OF OVERPAYMENT</t>
  </si>
  <si>
    <t>TOTAL OVERPAYMENT</t>
  </si>
  <si>
    <t>*Salary deduction from June to December</t>
  </si>
  <si>
    <t>* Complete PVP (in amount)</t>
  </si>
  <si>
    <t>** SHORTCUT</t>
  </si>
  <si>
    <t>September (10-30)</t>
  </si>
  <si>
    <t>TOTAL NO. OF DAYS SERVED</t>
  </si>
  <si>
    <t>APR</t>
  </si>
  <si>
    <t>MAY</t>
  </si>
  <si>
    <t>JUNE</t>
  </si>
  <si>
    <t>Department of Education</t>
  </si>
  <si>
    <t>DepEd-CAR Division of Baguio City</t>
  </si>
  <si>
    <t>PROPORTIONAL VACATION PAY REPORT</t>
  </si>
  <si>
    <t xml:space="preserve">ABSENCE W/O PAY </t>
  </si>
  <si>
    <t>LONG VACATION SALARY DUE</t>
  </si>
  <si>
    <t>DURING THE SY</t>
  </si>
  <si>
    <t>INCLUSIVE PERIOD</t>
  </si>
  <si>
    <t>DAYS</t>
  </si>
  <si>
    <t>NO.</t>
  </si>
  <si>
    <t>DIVISION</t>
  </si>
  <si>
    <t>STATION</t>
  </si>
  <si>
    <t>EMPLOYEE</t>
  </si>
  <si>
    <t>PERA</t>
  </si>
  <si>
    <t>BASIC PLUS</t>
  </si>
  <si>
    <t>OF SERVICE</t>
  </si>
  <si>
    <t>Certified Correct:</t>
  </si>
  <si>
    <t>** Incurred leave without pay for 3 days</t>
  </si>
  <si>
    <t>DIVISION OF BAGUIO CITY</t>
  </si>
  <si>
    <t>DISTRICT</t>
  </si>
  <si>
    <t>SCHOOL</t>
  </si>
  <si>
    <t>NAME OF</t>
  </si>
  <si>
    <t>BASIC +</t>
  </si>
  <si>
    <t>W/O PAY</t>
  </si>
  <si>
    <t>PVP DAYS</t>
  </si>
  <si>
    <t>DURATION OF LONG</t>
  </si>
  <si>
    <t>VACATION W/ PAY</t>
  </si>
  <si>
    <t>VACATION W/O PAY</t>
  </si>
  <si>
    <t>OVER</t>
  </si>
  <si>
    <t>PAYMENT</t>
  </si>
  <si>
    <t>ABSENCE(S)</t>
  </si>
  <si>
    <t>INCLUSIVE PERIOD OF SERVICE</t>
  </si>
  <si>
    <t>APRIL</t>
  </si>
  <si>
    <r>
      <rPr>
        <b/>
        <sz val="11"/>
        <color theme="1"/>
        <rFont val="Calibri"/>
        <family val="2"/>
        <scheme val="minor"/>
      </rPr>
      <t>***</t>
    </r>
    <r>
      <rPr>
        <sz val="11"/>
        <color theme="1"/>
        <rFont val="Calibri"/>
        <family val="2"/>
        <scheme val="minor"/>
      </rPr>
      <t xml:space="preserve"> UPPER CASE - Total PVP days earned</t>
    </r>
  </si>
  <si>
    <t xml:space="preserve"> --- OR ---</t>
  </si>
  <si>
    <t xml:space="preserve">APPLICABLE ONLY WHEN PERIOD OF SERVICE </t>
  </si>
  <si>
    <t>…………………………………………………………………</t>
  </si>
  <si>
    <t>………………………………………………………………..</t>
  </si>
  <si>
    <t xml:space="preserve">               Divided by Actual Days Served………………..…………………..…………………..….</t>
  </si>
  <si>
    <t xml:space="preserve">               Total PVP including Christmas Vacation………………….……………………….…</t>
  </si>
  <si>
    <t xml:space="preserve">               Add: Number of Christmas Vacation days………...…….…………………….…….</t>
  </si>
  <si>
    <t xml:space="preserve">March </t>
  </si>
  <si>
    <t>Christmas Vacation Days</t>
  </si>
  <si>
    <t>Total PVP</t>
  </si>
  <si>
    <t>PVP Earned</t>
  </si>
  <si>
    <t>NAME</t>
  </si>
  <si>
    <t>H</t>
  </si>
  <si>
    <t>I</t>
  </si>
  <si>
    <t>J</t>
  </si>
  <si>
    <t>K</t>
  </si>
  <si>
    <t>L</t>
  </si>
  <si>
    <t>M</t>
  </si>
  <si>
    <t>N</t>
  </si>
  <si>
    <t>O</t>
  </si>
  <si>
    <t>P</t>
  </si>
  <si>
    <t>Q</t>
  </si>
  <si>
    <t>R</t>
  </si>
  <si>
    <t>S</t>
  </si>
  <si>
    <t>No. of Days of Leave w/o Pay</t>
  </si>
  <si>
    <t>Actual Days Served………………………………...…..……...………………………………...………………….</t>
  </si>
  <si>
    <t>Multiply Factor………………………………….……………………..……………………………...……………….…</t>
  </si>
  <si>
    <t>COMPLETE PVP</t>
  </si>
  <si>
    <t>EARNED PVP</t>
  </si>
  <si>
    <t>**NO OVERPAYMENT : no salary received  on April and May.</t>
  </si>
  <si>
    <t>EE NO.</t>
  </si>
  <si>
    <t>***THIS IS ONLY A SAMPLE. ACTUAL CASE WILL BE COMPUTED BY DO.</t>
  </si>
  <si>
    <t>JULY</t>
  </si>
  <si>
    <t>AUGUST</t>
  </si>
  <si>
    <t>SEPTEMBER</t>
  </si>
  <si>
    <t>OCTOBER</t>
  </si>
  <si>
    <t>NOVEMBER</t>
  </si>
  <si>
    <t>DECEMBER</t>
  </si>
  <si>
    <t>JANUARY</t>
  </si>
  <si>
    <t>FEBRUARY</t>
  </si>
  <si>
    <t>MARCH</t>
  </si>
  <si>
    <t>NO. OF DAYS</t>
  </si>
  <si>
    <t>INPUT YOUR COMPUTATIONS HERE</t>
  </si>
  <si>
    <t>MONTHS</t>
  </si>
  <si>
    <t>FRANCIS CESAR B. BRINGAS, CESO VI</t>
  </si>
  <si>
    <t>School Head</t>
  </si>
  <si>
    <t>Approved:</t>
  </si>
  <si>
    <t>PREPARED BY:</t>
  </si>
  <si>
    <t>BRENDA M. BADONGEN, CPA</t>
  </si>
  <si>
    <t>or call 442-7819. Thank you.</t>
  </si>
  <si>
    <t xml:space="preserve">                  Accountant</t>
  </si>
  <si>
    <t>Less: Christmas Vacation Days……………………………………………………………..……………………………………….…</t>
  </si>
  <si>
    <t>May 1-31</t>
  </si>
  <si>
    <t>ACTUAL NO. OF DAYS SERVED</t>
  </si>
  <si>
    <t>Actual No. of Days Served</t>
  </si>
  <si>
    <t>EARNED</t>
  </si>
  <si>
    <t>HOW TO USE THE PROPORTIONAL VACATION PAY (PVP) FORMS</t>
  </si>
  <si>
    <t>Insert more rows before # 20 if is not enough, then drag data from #19 before editing COLUMNS G,H,I and K.</t>
  </si>
  <si>
    <t>Schools Division Superintendent</t>
  </si>
  <si>
    <t>DepEd Memorandum on the PVP computation</t>
  </si>
  <si>
    <t>Period of Service Form</t>
  </si>
  <si>
    <t>PVP Report Form</t>
  </si>
  <si>
    <t>PVP Overpayment Form</t>
  </si>
  <si>
    <t>Excel File of the forms above (with corresponding formula)</t>
  </si>
  <si>
    <t>Computer/Laptop</t>
  </si>
  <si>
    <t>Printer</t>
  </si>
  <si>
    <t>A3 Form with employees information</t>
  </si>
  <si>
    <t>Get the signature of the signatories then submit them:</t>
  </si>
  <si>
    <t>***For any query, please refer to the Schools Division Office-Accounting Section</t>
  </si>
  <si>
    <t>*NOTE:</t>
  </si>
  <si>
    <t>the date of appointment until the end of that month of appointment</t>
  </si>
  <si>
    <t>c. Put the maximum number of days in the month that follows the</t>
  </si>
  <si>
    <r>
      <t xml:space="preserve">Column </t>
    </r>
    <r>
      <rPr>
        <b/>
        <sz val="12"/>
        <color theme="1"/>
        <rFont val="Calibri"/>
        <family val="2"/>
        <scheme val="minor"/>
      </rPr>
      <t>C</t>
    </r>
    <r>
      <rPr>
        <sz val="12"/>
        <color theme="1"/>
        <rFont val="Calibri"/>
        <family val="2"/>
        <scheme val="minor"/>
      </rPr>
      <t xml:space="preserve"> is found in your  A3 form provided by the DO.</t>
    </r>
  </si>
  <si>
    <r>
      <t xml:space="preserve">To fill in Column </t>
    </r>
    <r>
      <rPr>
        <b/>
        <sz val="12"/>
        <color theme="1"/>
        <rFont val="Calibri"/>
        <family val="2"/>
        <scheme val="minor"/>
      </rPr>
      <t>E</t>
    </r>
    <r>
      <rPr>
        <sz val="12"/>
        <color theme="1"/>
        <rFont val="Calibri"/>
        <family val="2"/>
        <scheme val="minor"/>
      </rPr>
      <t>, refer to the A3 form provided by the DO.</t>
    </r>
  </si>
  <si>
    <r>
      <t xml:space="preserve">b. Input the number of days under Column </t>
    </r>
    <r>
      <rPr>
        <b/>
        <sz val="12"/>
        <color theme="1"/>
        <rFont val="Calibri"/>
        <family val="2"/>
        <scheme val="minor"/>
      </rPr>
      <t>P</t>
    </r>
    <r>
      <rPr>
        <sz val="12"/>
        <color theme="1"/>
        <rFont val="Calibri"/>
        <family val="2"/>
        <scheme val="minor"/>
      </rPr>
      <t xml:space="preserve"> by counting from</t>
    </r>
  </si>
  <si>
    <r>
      <t xml:space="preserve">Column </t>
    </r>
    <r>
      <rPr>
        <b/>
        <sz val="12"/>
        <color theme="1"/>
        <rFont val="Calibri"/>
        <family val="2"/>
        <scheme val="minor"/>
      </rPr>
      <t>B</t>
    </r>
    <r>
      <rPr>
        <sz val="12"/>
        <color theme="1"/>
        <rFont val="Calibri"/>
        <family val="2"/>
        <scheme val="minor"/>
      </rPr>
      <t xml:space="preserve"> is constant at </t>
    </r>
    <r>
      <rPr>
        <u/>
        <sz val="12"/>
        <color theme="1"/>
        <rFont val="Calibri"/>
        <family val="2"/>
        <scheme val="minor"/>
      </rPr>
      <t>81</t>
    </r>
    <r>
      <rPr>
        <sz val="12"/>
        <color theme="1"/>
        <rFont val="Calibri"/>
        <family val="2"/>
        <scheme val="minor"/>
      </rPr>
      <t>.</t>
    </r>
  </si>
  <si>
    <r>
      <t xml:space="preserve">Column </t>
    </r>
    <r>
      <rPr>
        <b/>
        <sz val="12"/>
        <color theme="1"/>
        <rFont val="Calibri"/>
        <family val="2"/>
        <scheme val="minor"/>
      </rPr>
      <t>F</t>
    </r>
    <r>
      <rPr>
        <sz val="12"/>
        <color theme="1"/>
        <rFont val="Calibri"/>
        <family val="2"/>
        <scheme val="minor"/>
      </rPr>
      <t xml:space="preserve"> is also found in the A3 form.</t>
    </r>
  </si>
  <si>
    <t>*NOTE: Don't change the formula of columns G, I and K. Just drag them.</t>
  </si>
  <si>
    <t>*NOTE: Insert more rows before # 20 if is not enough, then drag down from #19 before editing COLUMNS D,E,F,G,H, and I.</t>
  </si>
  <si>
    <r>
      <t xml:space="preserve">Columns </t>
    </r>
    <r>
      <rPr>
        <b/>
        <sz val="12"/>
        <color theme="1"/>
        <rFont val="Calibri"/>
        <family val="2"/>
        <scheme val="minor"/>
      </rPr>
      <t>D</t>
    </r>
    <r>
      <rPr>
        <sz val="12"/>
        <color theme="1"/>
        <rFont val="Calibri"/>
        <family val="2"/>
        <scheme val="minor"/>
      </rPr>
      <t xml:space="preserve"> and </t>
    </r>
    <r>
      <rPr>
        <b/>
        <sz val="12"/>
        <color theme="1"/>
        <rFont val="Calibri"/>
        <family val="2"/>
        <scheme val="minor"/>
      </rPr>
      <t>E</t>
    </r>
    <r>
      <rPr>
        <sz val="12"/>
        <color theme="1"/>
        <rFont val="Calibri"/>
        <family val="2"/>
        <scheme val="minor"/>
      </rPr>
      <t xml:space="preserve"> are linked from the previous form so no need to re-type.</t>
    </r>
  </si>
  <si>
    <r>
      <t xml:space="preserve">Column </t>
    </r>
    <r>
      <rPr>
        <b/>
        <sz val="12"/>
        <color theme="1"/>
        <rFont val="Calibri"/>
        <family val="2"/>
        <scheme val="minor"/>
      </rPr>
      <t>H</t>
    </r>
    <r>
      <rPr>
        <sz val="12"/>
        <color theme="1"/>
        <rFont val="Calibri"/>
        <family val="2"/>
        <scheme val="minor"/>
      </rPr>
      <t xml:space="preserve"> is also linked from the previous form so let the formula do it.</t>
    </r>
  </si>
  <si>
    <r>
      <t xml:space="preserve">Column </t>
    </r>
    <r>
      <rPr>
        <b/>
        <sz val="12"/>
        <color theme="1"/>
        <rFont val="Calibri"/>
        <family val="2"/>
        <scheme val="minor"/>
      </rPr>
      <t xml:space="preserve">J </t>
    </r>
    <r>
      <rPr>
        <sz val="12"/>
        <color theme="1"/>
        <rFont val="Calibri"/>
        <family val="2"/>
        <scheme val="minor"/>
      </rPr>
      <t>is likewise linked from the previous form.</t>
    </r>
  </si>
  <si>
    <t>Hide the rows above (from the Note to No. 9) before printing.</t>
  </si>
  <si>
    <r>
      <t xml:space="preserve">Columns </t>
    </r>
    <r>
      <rPr>
        <b/>
        <sz val="12"/>
        <color theme="1"/>
        <rFont val="Calibri"/>
        <family val="2"/>
        <scheme val="minor"/>
      </rPr>
      <t>B, C, D, E</t>
    </r>
    <r>
      <rPr>
        <sz val="12"/>
        <color theme="1"/>
        <rFont val="Calibri"/>
        <family val="2"/>
        <scheme val="minor"/>
      </rPr>
      <t xml:space="preserve"> and </t>
    </r>
    <r>
      <rPr>
        <b/>
        <sz val="12"/>
        <color theme="1"/>
        <rFont val="Calibri"/>
        <family val="2"/>
        <scheme val="minor"/>
      </rPr>
      <t>F</t>
    </r>
    <r>
      <rPr>
        <sz val="12"/>
        <color theme="1"/>
        <rFont val="Calibri"/>
        <family val="2"/>
        <scheme val="minor"/>
      </rPr>
      <t xml:space="preserve"> are linked from the previous sheet so don't change the formula.</t>
    </r>
  </si>
  <si>
    <r>
      <t xml:space="preserve">Column </t>
    </r>
    <r>
      <rPr>
        <b/>
        <sz val="12"/>
        <color theme="1"/>
        <rFont val="Calibri"/>
        <family val="2"/>
        <scheme val="minor"/>
      </rPr>
      <t>G</t>
    </r>
  </si>
  <si>
    <r>
      <t xml:space="preserve">Column </t>
    </r>
    <r>
      <rPr>
        <b/>
        <sz val="12"/>
        <color theme="1"/>
        <rFont val="Calibri"/>
        <family val="2"/>
        <scheme val="minor"/>
      </rPr>
      <t>H</t>
    </r>
  </si>
  <si>
    <r>
      <t xml:space="preserve">Column </t>
    </r>
    <r>
      <rPr>
        <b/>
        <sz val="12"/>
        <color theme="1"/>
        <rFont val="Calibri"/>
        <family val="2"/>
        <scheme val="minor"/>
      </rPr>
      <t>I</t>
    </r>
  </si>
  <si>
    <r>
      <t xml:space="preserve">Column </t>
    </r>
    <r>
      <rPr>
        <b/>
        <sz val="12"/>
        <color theme="1"/>
        <rFont val="Calibri"/>
        <family val="2"/>
        <scheme val="minor"/>
      </rPr>
      <t xml:space="preserve">J </t>
    </r>
    <r>
      <rPr>
        <sz val="12"/>
        <color theme="1"/>
        <rFont val="Calibri"/>
        <family val="2"/>
        <scheme val="minor"/>
      </rPr>
      <t>is linked from the previous sheet so don't change the formula.</t>
    </r>
  </si>
  <si>
    <r>
      <t xml:space="preserve">Columns </t>
    </r>
    <r>
      <rPr>
        <b/>
        <sz val="12"/>
        <color theme="1"/>
        <rFont val="Calibri"/>
        <family val="2"/>
        <scheme val="minor"/>
      </rPr>
      <t>L,M, N, O, P</t>
    </r>
    <r>
      <rPr>
        <sz val="12"/>
        <color theme="1"/>
        <rFont val="Calibri"/>
        <family val="2"/>
        <scheme val="minor"/>
      </rPr>
      <t xml:space="preserve"> and </t>
    </r>
    <r>
      <rPr>
        <b/>
        <sz val="12"/>
        <color theme="1"/>
        <rFont val="Calibri"/>
        <family val="2"/>
        <scheme val="minor"/>
      </rPr>
      <t>Q</t>
    </r>
    <r>
      <rPr>
        <sz val="12"/>
        <color theme="1"/>
        <rFont val="Calibri"/>
        <family val="2"/>
        <scheme val="minor"/>
      </rPr>
      <t xml:space="preserve"> are automatically computed by the formula. Don't change them.</t>
    </r>
  </si>
  <si>
    <t xml:space="preserve">*NOTE: </t>
  </si>
  <si>
    <t>Hide columns G,H,I and M,N,O before printing.</t>
  </si>
  <si>
    <r>
      <t xml:space="preserve">If PVP is complete, Column </t>
    </r>
    <r>
      <rPr>
        <b/>
        <sz val="12"/>
        <color theme="1"/>
        <rFont val="Calibri"/>
        <family val="2"/>
        <scheme val="minor"/>
      </rPr>
      <t>Q</t>
    </r>
    <r>
      <rPr>
        <sz val="12"/>
        <color theme="1"/>
        <rFont val="Calibri"/>
        <family val="2"/>
        <scheme val="minor"/>
      </rPr>
      <t xml:space="preserve"> should be </t>
    </r>
    <r>
      <rPr>
        <u/>
        <sz val="12"/>
        <color theme="1"/>
        <rFont val="Calibri"/>
        <family val="2"/>
        <scheme val="minor"/>
      </rPr>
      <t>0</t>
    </r>
    <r>
      <rPr>
        <sz val="12"/>
        <color theme="1"/>
        <rFont val="Calibri"/>
        <family val="2"/>
        <scheme val="minor"/>
      </rPr>
      <t>.</t>
    </r>
  </si>
  <si>
    <t>Make sure all materials needed are ready before proceeding to the steps in accomplishing the PVP forms.</t>
  </si>
  <si>
    <r>
      <rPr>
        <sz val="12"/>
        <color theme="1"/>
        <rFont val="Calibri"/>
        <family val="2"/>
        <scheme val="minor"/>
      </rPr>
      <t xml:space="preserve">To fill Column </t>
    </r>
    <r>
      <rPr>
        <b/>
        <sz val="12"/>
        <color theme="1"/>
        <rFont val="Calibri"/>
        <family val="2"/>
        <scheme val="minor"/>
      </rPr>
      <t xml:space="preserve">B, </t>
    </r>
    <r>
      <rPr>
        <sz val="12"/>
        <color theme="1"/>
        <rFont val="Calibri"/>
        <family val="2"/>
        <scheme val="minor"/>
      </rPr>
      <t>refer to the A3 form provided.</t>
    </r>
  </si>
  <si>
    <r>
      <rPr>
        <sz val="12"/>
        <color theme="1"/>
        <rFont val="Calibri"/>
        <family val="2"/>
        <scheme val="minor"/>
      </rPr>
      <t>Column</t>
    </r>
    <r>
      <rPr>
        <b/>
        <sz val="12"/>
        <color theme="1"/>
        <rFont val="Calibri"/>
        <family val="2"/>
        <scheme val="minor"/>
      </rPr>
      <t xml:space="preserve"> C </t>
    </r>
    <r>
      <rPr>
        <sz val="12"/>
        <color theme="1"/>
        <rFont val="Calibri"/>
        <family val="2"/>
        <scheme val="minor"/>
      </rPr>
      <t>is also found in the A3 form provided.</t>
    </r>
  </si>
  <si>
    <r>
      <t xml:space="preserve">Column </t>
    </r>
    <r>
      <rPr>
        <b/>
        <sz val="12"/>
        <color theme="1"/>
        <rFont val="Calibri"/>
        <family val="2"/>
        <scheme val="minor"/>
      </rPr>
      <t xml:space="preserve">G </t>
    </r>
    <r>
      <rPr>
        <sz val="12"/>
        <color theme="1"/>
        <rFont val="Calibri"/>
        <family val="2"/>
        <scheme val="minor"/>
      </rPr>
      <t>is computed automatically by the formula so don't change it.</t>
    </r>
  </si>
  <si>
    <r>
      <t xml:space="preserve">Column </t>
    </r>
    <r>
      <rPr>
        <b/>
        <sz val="12"/>
        <color theme="1"/>
        <rFont val="Calibri"/>
        <family val="2"/>
        <scheme val="minor"/>
      </rPr>
      <t>I</t>
    </r>
    <r>
      <rPr>
        <sz val="12"/>
        <color theme="1"/>
        <rFont val="Calibri"/>
        <family val="2"/>
        <scheme val="minor"/>
      </rPr>
      <t xml:space="preserve"> is computed automatically by the formula, don't change it.</t>
    </r>
  </si>
  <si>
    <r>
      <t xml:space="preserve">Column </t>
    </r>
    <r>
      <rPr>
        <b/>
        <sz val="12"/>
        <color theme="1"/>
        <rFont val="Calibri"/>
        <family val="2"/>
        <scheme val="minor"/>
      </rPr>
      <t xml:space="preserve">K </t>
    </r>
    <r>
      <rPr>
        <sz val="12"/>
        <color theme="1"/>
        <rFont val="Calibri"/>
        <family val="2"/>
        <scheme val="minor"/>
      </rPr>
      <t>is automatically computed by the formula in it. It should not be changed.</t>
    </r>
  </si>
  <si>
    <t>First, accomplish Sheet PVP Formula by filling in the necessary columns required based from the data in the A3 form to be provided by the DO:</t>
  </si>
  <si>
    <t>The second form to be accomplished is the Sheet PVP Report. Fill in the following columns needed by refering to the A3 form provided:</t>
  </si>
  <si>
    <t>Thirdly, accomplish the PVP Overpayment Form. Since almost all information needed is linked from the other forms, just fill in columns G,H, and I.</t>
  </si>
  <si>
    <t>You may now print the forms for submission.</t>
  </si>
  <si>
    <t>GRETEL F. ACOSTA</t>
  </si>
  <si>
    <t>LEO PETER N. DACUMOS</t>
  </si>
  <si>
    <t>JENNY L. CONCEPCION</t>
  </si>
  <si>
    <t>DOMINIC D. DACSIG</t>
  </si>
  <si>
    <t>JASON M. HABBILING</t>
  </si>
  <si>
    <t>MELANIE L. LIGANTE</t>
  </si>
  <si>
    <t>FRANCISCO A. WANGAG</t>
  </si>
  <si>
    <t>June 1, 2015-April 1,2016</t>
  </si>
  <si>
    <t>April 2, 2016- June 12, 2016</t>
  </si>
  <si>
    <t>April 2, 2016- June 11, 2016</t>
  </si>
  <si>
    <t>April 2, 2016- April 25, 2016</t>
  </si>
  <si>
    <t>April 2, 2016- June 6, 2016</t>
  </si>
  <si>
    <r>
      <t>If Column</t>
    </r>
    <r>
      <rPr>
        <b/>
        <sz val="12"/>
        <color theme="1"/>
        <rFont val="Calibri"/>
        <family val="2"/>
        <scheme val="minor"/>
      </rPr>
      <t xml:space="preserve"> F</t>
    </r>
    <r>
      <rPr>
        <sz val="12"/>
        <color theme="1"/>
        <rFont val="Calibri"/>
        <family val="2"/>
        <scheme val="minor"/>
      </rPr>
      <t xml:space="preserve"> is </t>
    </r>
    <r>
      <rPr>
        <u/>
        <sz val="12"/>
        <color theme="1"/>
        <rFont val="Calibri"/>
        <family val="2"/>
        <scheme val="minor"/>
      </rPr>
      <t>72</t>
    </r>
    <r>
      <rPr>
        <sz val="12"/>
        <color theme="1"/>
        <rFont val="Calibri"/>
        <family val="2"/>
        <scheme val="minor"/>
      </rPr>
      <t>, input the following in:</t>
    </r>
  </si>
  <si>
    <r>
      <t xml:space="preserve">If Column F is </t>
    </r>
    <r>
      <rPr>
        <u/>
        <sz val="12"/>
        <color theme="1"/>
        <rFont val="Calibri"/>
        <family val="2"/>
        <scheme val="minor"/>
      </rPr>
      <t>below 72</t>
    </r>
    <r>
      <rPr>
        <sz val="12"/>
        <color theme="1"/>
        <rFont val="Calibri"/>
        <family val="2"/>
        <scheme val="minor"/>
      </rPr>
      <t>, the breakdown of 72 should satisfy the maximum number of days in April first</t>
    </r>
  </si>
  <si>
    <r>
      <t xml:space="preserve">before going to the month of May then finally, June. The total of the three months should be same with Column </t>
    </r>
    <r>
      <rPr>
        <b/>
        <sz val="12"/>
        <color theme="1"/>
        <rFont val="Calibri"/>
        <family val="2"/>
        <scheme val="minor"/>
      </rPr>
      <t>F</t>
    </r>
    <r>
      <rPr>
        <sz val="12"/>
        <color theme="1"/>
        <rFont val="Calibri"/>
        <family val="2"/>
        <scheme val="minor"/>
      </rPr>
      <t>.</t>
    </r>
  </si>
  <si>
    <t>June 7-12,2016</t>
  </si>
  <si>
    <r>
      <t xml:space="preserve">Column </t>
    </r>
    <r>
      <rPr>
        <b/>
        <sz val="12"/>
        <color theme="1"/>
        <rFont val="Calibri"/>
        <family val="2"/>
        <scheme val="minor"/>
      </rPr>
      <t xml:space="preserve">K </t>
    </r>
    <r>
      <rPr>
        <sz val="12"/>
        <color theme="1"/>
        <rFont val="Calibri"/>
        <family val="2"/>
        <scheme val="minor"/>
      </rPr>
      <t xml:space="preserve">should start a day after the last day in Column </t>
    </r>
    <r>
      <rPr>
        <b/>
        <sz val="12"/>
        <color theme="1"/>
        <rFont val="Calibri"/>
        <family val="2"/>
        <scheme val="minor"/>
      </rPr>
      <t xml:space="preserve">J </t>
    </r>
    <r>
      <rPr>
        <sz val="12"/>
        <color theme="1"/>
        <rFont val="Calibri"/>
        <family val="2"/>
        <scheme val="minor"/>
      </rPr>
      <t xml:space="preserve">and ends on </t>
    </r>
    <r>
      <rPr>
        <u/>
        <sz val="12"/>
        <color theme="1"/>
        <rFont val="Calibri"/>
        <family val="2"/>
        <scheme val="minor"/>
      </rPr>
      <t>June 12,2016</t>
    </r>
    <r>
      <rPr>
        <sz val="12"/>
        <color theme="1"/>
        <rFont val="Calibri"/>
        <family val="2"/>
        <scheme val="minor"/>
      </rPr>
      <t>.</t>
    </r>
  </si>
  <si>
    <t>April 26- June12,2016</t>
  </si>
  <si>
    <t>COMPUTATION OF PVP/OVERPAYMENT FOR SY 2015-2016</t>
  </si>
  <si>
    <r>
      <t xml:space="preserve">Column </t>
    </r>
    <r>
      <rPr>
        <b/>
        <sz val="12"/>
        <color theme="1"/>
        <rFont val="Calibri"/>
        <family val="2"/>
        <scheme val="minor"/>
      </rPr>
      <t>G</t>
    </r>
    <r>
      <rPr>
        <sz val="12"/>
        <color theme="1"/>
        <rFont val="Calibri"/>
        <family val="2"/>
        <scheme val="minor"/>
      </rPr>
      <t xml:space="preserve"> is constant from June 1, 2015 to April 1, 2016 if the teacher served for the whole school year.</t>
    </r>
  </si>
  <si>
    <t>If the teacher did not complete the school year, begin from the start of service and end on April 1, 2016.</t>
  </si>
  <si>
    <r>
      <t>Column</t>
    </r>
    <r>
      <rPr>
        <b/>
        <sz val="12"/>
        <color theme="1"/>
        <rFont val="Calibri"/>
        <family val="2"/>
        <scheme val="minor"/>
      </rPr>
      <t xml:space="preserve"> I</t>
    </r>
    <r>
      <rPr>
        <sz val="12"/>
        <color theme="1"/>
        <rFont val="Calibri"/>
        <family val="2"/>
        <scheme val="minor"/>
      </rPr>
      <t xml:space="preserve"> is constant from April 2, 2016 to June 12, 2016 if the teacher has a complete PVP.</t>
    </r>
  </si>
  <si>
    <t>If the PVP is not complete, the period start on April 2, 2016 and ends on the last day of his/her PVP.</t>
  </si>
  <si>
    <r>
      <t xml:space="preserve">Column </t>
    </r>
    <r>
      <rPr>
        <b/>
        <sz val="12"/>
        <color theme="1"/>
        <rFont val="Calibri"/>
        <family val="2"/>
        <scheme val="minor"/>
      </rPr>
      <t>D</t>
    </r>
    <r>
      <rPr>
        <sz val="12"/>
        <color theme="1"/>
        <rFont val="Calibri"/>
        <family val="2"/>
        <scheme val="minor"/>
      </rPr>
      <t xml:space="preserve"> is equivalent to </t>
    </r>
    <r>
      <rPr>
        <u/>
        <sz val="12"/>
        <color theme="1"/>
        <rFont val="Calibri"/>
        <family val="2"/>
        <scheme val="minor"/>
      </rPr>
      <t>306</t>
    </r>
    <r>
      <rPr>
        <sz val="12"/>
        <color theme="1"/>
        <rFont val="Calibri"/>
        <family val="2"/>
        <scheme val="minor"/>
      </rPr>
      <t xml:space="preserve"> if the teacher served from June 1, 2015 to April 1, 2016.</t>
    </r>
  </si>
  <si>
    <t>If the teacher served after June 1, 2015, count the number of days from the date of appointment (including Saturdays, Sundays and Holidays)</t>
  </si>
  <si>
    <t>until April 1, 2016 by using the formula at the right side of this table.</t>
  </si>
  <si>
    <r>
      <t xml:space="preserve">Column </t>
    </r>
    <r>
      <rPr>
        <b/>
        <sz val="12"/>
        <color theme="1"/>
        <rFont val="Calibri"/>
        <family val="2"/>
        <scheme val="minor"/>
      </rPr>
      <t>F</t>
    </r>
    <r>
      <rPr>
        <sz val="12"/>
        <color theme="1"/>
        <rFont val="Calibri"/>
        <family val="2"/>
        <scheme val="minor"/>
      </rPr>
      <t xml:space="preserve"> is constant at </t>
    </r>
    <r>
      <rPr>
        <u/>
        <sz val="12"/>
        <color theme="1"/>
        <rFont val="Calibri"/>
        <family val="2"/>
        <scheme val="minor"/>
      </rPr>
      <t>16</t>
    </r>
    <r>
      <rPr>
        <sz val="12"/>
        <color theme="1"/>
        <rFont val="Calibri"/>
        <family val="2"/>
        <scheme val="minor"/>
      </rPr>
      <t xml:space="preserve"> days if the teacher served within June 1 to December 31, 2015.</t>
    </r>
  </si>
  <si>
    <r>
      <t xml:space="preserve">IF the teacher served after December 31, 2015, column F should be </t>
    </r>
    <r>
      <rPr>
        <u/>
        <sz val="12"/>
        <color theme="1"/>
        <rFont val="Calibri"/>
        <family val="2"/>
        <scheme val="minor"/>
      </rPr>
      <t>0</t>
    </r>
    <r>
      <rPr>
        <sz val="12"/>
        <color theme="1"/>
        <rFont val="Calibri"/>
        <family val="2"/>
        <scheme val="minor"/>
      </rPr>
      <t>.</t>
    </r>
  </si>
  <si>
    <r>
      <t xml:space="preserve">Column </t>
    </r>
    <r>
      <rPr>
        <b/>
        <sz val="12"/>
        <color theme="1"/>
        <rFont val="Calibri"/>
        <family val="2"/>
        <scheme val="minor"/>
      </rPr>
      <t>H</t>
    </r>
    <r>
      <rPr>
        <sz val="12"/>
        <color theme="1"/>
        <rFont val="Calibri"/>
        <family val="2"/>
        <scheme val="minor"/>
      </rPr>
      <t xml:space="preserve"> is constant at </t>
    </r>
    <r>
      <rPr>
        <u/>
        <sz val="12"/>
        <color theme="1"/>
        <rFont val="Calibri"/>
        <family val="2"/>
        <scheme val="minor"/>
      </rPr>
      <t>.303</t>
    </r>
    <r>
      <rPr>
        <sz val="12"/>
        <color theme="1"/>
        <rFont val="Calibri"/>
        <family val="2"/>
        <scheme val="minor"/>
      </rPr>
      <t>.</t>
    </r>
  </si>
  <si>
    <r>
      <t>Column</t>
    </r>
    <r>
      <rPr>
        <b/>
        <sz val="12"/>
        <color theme="1"/>
        <rFont val="Calibri"/>
        <family val="2"/>
        <scheme val="minor"/>
      </rPr>
      <t xml:space="preserve"> J</t>
    </r>
    <r>
      <rPr>
        <sz val="12"/>
        <color theme="1"/>
        <rFont val="Calibri"/>
        <family val="2"/>
        <scheme val="minor"/>
      </rPr>
      <t xml:space="preserve"> is constant at </t>
    </r>
    <r>
      <rPr>
        <u/>
        <sz val="12"/>
        <color theme="1"/>
        <rFont val="Calibri"/>
        <family val="2"/>
        <scheme val="minor"/>
      </rPr>
      <t>16</t>
    </r>
    <r>
      <rPr>
        <sz val="12"/>
        <color theme="1"/>
        <rFont val="Calibri"/>
        <family val="2"/>
        <scheme val="minor"/>
      </rPr>
      <t xml:space="preserve"> days if the teacher served within June 1 to December 31, 2015.</t>
    </r>
  </si>
  <si>
    <r>
      <t>IF the teacher served after December 31, 2015, column I should be</t>
    </r>
    <r>
      <rPr>
        <u/>
        <sz val="12"/>
        <color theme="1"/>
        <rFont val="Calibri"/>
        <family val="2"/>
        <scheme val="minor"/>
      </rPr>
      <t xml:space="preserve"> 0</t>
    </r>
    <r>
      <rPr>
        <sz val="12"/>
        <color theme="1"/>
        <rFont val="Calibri"/>
        <family val="2"/>
        <scheme val="minor"/>
      </rPr>
      <t>.</t>
    </r>
  </si>
  <si>
    <t>a. Use this table only if the teacher served after June 1, 2015.</t>
  </si>
  <si>
    <t>appointment month until April 1, 2016.</t>
  </si>
  <si>
    <r>
      <rPr>
        <b/>
        <sz val="11"/>
        <color theme="1"/>
        <rFont val="Calibri"/>
        <family val="2"/>
        <scheme val="minor"/>
      </rPr>
      <t>Note:</t>
    </r>
    <r>
      <rPr>
        <sz val="11"/>
        <color theme="1"/>
        <rFont val="Calibri"/>
        <family val="2"/>
        <scheme val="minor"/>
      </rPr>
      <t xml:space="preserve"> April 2, 2016 - Start of PVP</t>
    </r>
  </si>
  <si>
    <t xml:space="preserve">             June 12, 2016 - End of PVP</t>
  </si>
  <si>
    <t>SY 2015-2016</t>
  </si>
  <si>
    <t xml:space="preserve">     (From June 1, 2015 - April 1, 2016)…………………………………………………………………………………..</t>
  </si>
  <si>
    <t>January (including Christmas Vacation = 3 days)</t>
  </si>
  <si>
    <t>December (including Christmas Vacation = 13 days)</t>
  </si>
  <si>
    <t>………………………………………………………………</t>
  </si>
  <si>
    <t xml:space="preserve">     (December 19, 2015 - January 3, 2016)……………………………………………………………………...….</t>
  </si>
  <si>
    <t>(April 2, 2016 to June 12, 2016)………………….…...……………..………</t>
  </si>
  <si>
    <t>April 2-30</t>
  </si>
  <si>
    <t>June 1-12</t>
  </si>
  <si>
    <t xml:space="preserve">               Factor (.30344 rounded off to)………………..…………………………………………….…….</t>
  </si>
  <si>
    <t>Total PVP including Christmas Vacation (87.87 rounded off to)……………..…………………...……</t>
  </si>
  <si>
    <t>PVP earned for the SY 2014-2015 (April 2 to June 12, 2016)………………………………………...….….</t>
  </si>
  <si>
    <r>
      <t xml:space="preserve"> 1. A teacher (old employee w/ SG 12/1 = P20,651 + P2,000) incurred</t>
    </r>
    <r>
      <rPr>
        <b/>
        <sz val="12"/>
        <color theme="1"/>
        <rFont val="Calibri"/>
        <family val="2"/>
        <scheme val="minor"/>
      </rPr>
      <t xml:space="preserve"> 20 days leave without pay</t>
    </r>
    <r>
      <rPr>
        <sz val="12"/>
        <color theme="1"/>
        <rFont val="Calibri"/>
        <family val="2"/>
        <scheme val="minor"/>
      </rPr>
      <t>, including</t>
    </r>
  </si>
  <si>
    <t>Total Number of Days Served (306 including Christmas Vacation less 20)</t>
  </si>
  <si>
    <t>Less : Christmas Vacation Days (December 19,2015 to January 3, 2016)</t>
  </si>
  <si>
    <t>Total PVP including Christmas Vacation Days (81.81 rounded off to)</t>
  </si>
  <si>
    <t>(20 DAYS * .303 = 6.06 ROUNDED OFF TO 6)</t>
  </si>
  <si>
    <t>IS COMPLETE WHICH IS FROM JUNE 1, 2015 TO APRIL 1, 2016</t>
  </si>
  <si>
    <t>April 2-30 (SALARY/30*29)</t>
  </si>
  <si>
    <t>June 1-12 (SALARY/30*12)</t>
  </si>
  <si>
    <t>June 1-6</t>
  </si>
  <si>
    <t>June 1-6 (SALARY/30*6)</t>
  </si>
  <si>
    <t>June 7-12</t>
  </si>
  <si>
    <t>DAYS W/O PAY IN JUNE 7-12 (SALARY/30*6)</t>
  </si>
  <si>
    <t xml:space="preserve"> 2. New teacher (appointed on or before December 31, 2015 : SG = 11/1 @ P19,077 + P2,000)</t>
  </si>
  <si>
    <t>*Date of Appointment: September 10, 2015</t>
  </si>
  <si>
    <t>Total PVP including Christmas Vacation Days (56.05 rounded off to)</t>
  </si>
  <si>
    <t>May 1-11</t>
  </si>
  <si>
    <t>May 12-31</t>
  </si>
  <si>
    <t>May 1-11 (SALARY/31*11)</t>
  </si>
  <si>
    <t xml:space="preserve"> 3. New teacher (appointed after December 31, 2015 : SG = 11/1 @ P19,077 + P2,000)</t>
  </si>
  <si>
    <t>* February 14, 2016</t>
  </si>
  <si>
    <t>April 1</t>
  </si>
  <si>
    <t>February 14-29</t>
  </si>
  <si>
    <t>Total PVP (14.54 rounded off to)</t>
  </si>
  <si>
    <t>April 2-16</t>
  </si>
  <si>
    <t>April 17 to June 12</t>
  </si>
  <si>
    <t>PVP earned from April 2, 2016 to June 6, 2016</t>
  </si>
  <si>
    <t>PVP earned from April 2 to May 11, 2016</t>
  </si>
  <si>
    <t>SCHOOL: __________________________________</t>
  </si>
  <si>
    <t>STATION: ___________________</t>
  </si>
  <si>
    <t>NAME OF EMPLOYEE</t>
  </si>
  <si>
    <t>TOTAL DAYS</t>
  </si>
  <si>
    <t>DIVISION    NO.</t>
  </si>
  <si>
    <t>STATION   NO.</t>
  </si>
  <si>
    <t>EMPLOYEE   NO.</t>
  </si>
  <si>
    <t>BASIC PLUS   PERA</t>
  </si>
  <si>
    <t>ABSENCE W/O PAY                         DURING THE SY</t>
  </si>
  <si>
    <t>LONG VACATION SALARY DUE                              INCLUSIVE PERIOD</t>
  </si>
  <si>
    <t>INCLUSIVE PERIOD                           OF SERVICE</t>
  </si>
  <si>
    <t>001</t>
  </si>
  <si>
    <t>Jambi S. Aquino</t>
  </si>
  <si>
    <t>June 1, 2015 to April 1, 2016</t>
  </si>
  <si>
    <t>none</t>
  </si>
  <si>
    <t>April 2,2016 - June 12, 2016</t>
  </si>
  <si>
    <t>Complete Total Number of days with LWOP</t>
  </si>
  <si>
    <t>Complete Total Number of days with NO LWOP</t>
  </si>
  <si>
    <t>20 days</t>
  </si>
  <si>
    <t>April 2, 2016-June 6, 2016</t>
  </si>
  <si>
    <t>September 10, 2015-April 1, 2016</t>
  </si>
  <si>
    <t>April 2, 2016-May 12, 2016</t>
  </si>
  <si>
    <t>Appointment is September 10, 2015 with LWOP</t>
  </si>
  <si>
    <t>3 days</t>
  </si>
  <si>
    <t>April 2, 2016-May 11, 2016</t>
  </si>
  <si>
    <t>Appointment is September 10, 2015 with NO LWOP</t>
  </si>
  <si>
    <t>January 4, 2016-April 1, 2016</t>
  </si>
  <si>
    <t>Appointment is January 4, 2016 with NO LWOP</t>
  </si>
  <si>
    <t>April 2-28,2016</t>
  </si>
  <si>
    <t>Appointment is January 4, 2016 with  LWOP</t>
  </si>
  <si>
    <t>10 days</t>
  </si>
  <si>
    <t>April 2-25, 2016</t>
  </si>
  <si>
    <t xml:space="preserve">        LOWER CASE - Inclusive period of PVP </t>
  </si>
  <si>
    <t>SAMPLE ONLY</t>
  </si>
  <si>
    <t>Principal/School Head</t>
  </si>
  <si>
    <t xml:space="preserve">in 3 copies ON OR BEFORE MAY ____, 2016 </t>
  </si>
  <si>
    <r>
      <t xml:space="preserve">AT THE DIVISION OFFICE PERSONNEL SECTION C/O </t>
    </r>
    <r>
      <rPr>
        <b/>
        <sz val="12"/>
        <color theme="1"/>
        <rFont val="Bookman Old Style"/>
        <family val="1"/>
      </rPr>
      <t>MS ELEONOR BAUTISTA</t>
    </r>
    <r>
      <rPr>
        <sz val="12"/>
        <color theme="1"/>
        <rFont val="Bookman Old Style"/>
        <family val="1"/>
      </rPr>
      <t>.</t>
    </r>
  </si>
  <si>
    <t xml:space="preserve">April </t>
  </si>
  <si>
    <t>Total Number of Days Served (205 less 3 days leave without pay)</t>
  </si>
  <si>
    <t>The following are the most-frequently asked questions about Proportional Vacation Pay (PVP): </t>
  </si>
  <si>
    <r>
      <t>1. What is Proportional Vacation Pay? &lt;p&gt; &lt;/p&gt;</t>
    </r>
    <r>
      <rPr>
        <sz val="11"/>
        <color rgb="FF141823"/>
        <rFont val="Arial"/>
        <family val="2"/>
      </rPr>
      <t>• Proportional Vacation Pay (PVP) refers to compensation of teaching personnel during Christmas and summer vacation computed in proportion to the number of days they have served during the school year. </t>
    </r>
  </si>
  <si>
    <t>2. Who are entitled to Proportional Vacation Pay? </t>
  </si>
  <si>
    <t>• Newly hired teachers who have rendered at least more than one (1) month in service are entitled to Proportional Vacation Pay (PVP) salary. Even they were hired in the middle of the school year. Their salary was computed based on the affectivity of their appointment, the basis of the reckoning date of summer vacation days they have earned in a school year. </t>
  </si>
  <si>
    <t>• Retired teachers are also entitled to payment of PVP. The same computation is applied. The total days rendered is until the day before the effective date of retirement. </t>
  </si>
  <si>
    <t>3. What is PVP-Overpayment? </t>
  </si>
  <si>
    <t>• NOTE: Your deductions on PVP-Overpayment are based on the PVP Reports submitted to the Regional Payroll Services Unit (RPSU) which originally came from respective districts. It is usually reflected in payroll during the months of June or July. </t>
  </si>
  <si>
    <t>4. Why I am still deducted of PVP-Overpayment since I am already deducted of my absences? </t>
  </si>
  <si>
    <t>• Please note to be entitled to full payment of Proportional Vacation Pay, teachers should have rendered CONTINUOUS services during the school year. While you are already deducted of absences or your salaries cut due to leave without pay, you are also deducted of PVP-Overpayment. </t>
  </si>
  <si>
    <t>5. How to compute the Proportional Vacation Pay? </t>
  </si>
  <si>
    <t>• The Department of Education (DepED) has provided the field offices yearly with a standardized basis for computation of PVP. Please refer to the DepED Memorandum for the uniform basis of computation. </t>
  </si>
  <si>
    <t>• If the total deduction can be deducted for a month, then the deduction is only for one month. The termination date is reflected in the payslip. </t>
  </si>
  <si>
    <t>• For those who had served continuously during the school year but were deducted of PVP-Overpayment, you must inform immediately the field offices in your respective districts/division and they will be the one informing the Division Offices or Regional Payroll Services Unit (RPSU) for the necessary action. </t>
  </si>
  <si>
    <t>• The payment can be done through the preparation of supplementary payroll by the Division Office or any of its implementing unit. The Regional Payroll Services Unit (RPSU) prepares only regular payrolls. </t>
  </si>
  <si>
    <t>source: http://deped-ne.net/?page=news&amp;action=details&amp;categ=Articles&amp;code01=AI13090002&amp;CMonth=9&amp;CYear=2013</t>
  </si>
  <si>
    <t xml:space="preserve">• All teachers who rendered one (1) year or more in the service are entitled to full payment of PVP, provided that they have not incurred more than three (3) days of absences without pay from the beginning up to the end of the school year. Three (3) days absent without pay is equivalent to one (1) day deduction in PVP. </t>
  </si>
  <si>
    <t>• To be entitled to full payment of Proportional Vacation Pay, teachers should have rendered continuous services for the School Year. The total number of days for PVP this School Year (SY) 2015-2016 is 88 days, including Christmas vacation (or Seventy Two (72) days, less 16 days Christmas vacation). Hence, if you are entitled only, for example, 64 days PVP, eight (8) days shall be deducted as PVP-Overpayment. </t>
  </si>
  <si>
    <t>6. Up to when the PVP-Overpayment shall be deducted? </t>
  </si>
  <si>
    <t>7. Why do some teachers have a deduction on PVP-Overpayment even without leave of absence during the school year? </t>
  </si>
  <si>
    <t>8. A teacher was deactivated in payroll for four (4) months (February to May) due to a leave of absence without pay for two (2) months (February to March). Upon computation of PVP, he/she is still entitled to payment. Who will prepare the payroll for payment of PVP for which he/she is entitled? </t>
  </si>
  <si>
    <r>
      <t>Information on Proportional Vacation Pay (PVP) (Most Frequently Asked Questions)</t>
    </r>
    <r>
      <rPr>
        <sz val="11"/>
        <color rgb="FF141823"/>
        <rFont val="Arial"/>
        <family val="2"/>
      </rPr>
      <t> </t>
    </r>
    <r>
      <rPr>
        <i/>
        <sz val="11"/>
        <color rgb="FF141823"/>
        <rFont val="Arial"/>
        <family val="2"/>
      </rPr>
      <t xml:space="preserve">(by Odylon P. Villanueva  9/26/2013) </t>
    </r>
  </si>
  <si>
    <r>
      <t xml:space="preserve">in 3 copies ON OR BEFORE </t>
    </r>
    <r>
      <rPr>
        <b/>
        <u/>
        <sz val="12"/>
        <color theme="1"/>
        <rFont val="Bookman Old Style"/>
        <family val="1"/>
      </rPr>
      <t xml:space="preserve">MAY 18, 2016 </t>
    </r>
  </si>
  <si>
    <t>abcd</t>
  </si>
  <si>
    <t>efgh</t>
  </si>
  <si>
    <t>ijkh</t>
  </si>
  <si>
    <t>lmno</t>
  </si>
  <si>
    <t>pqrs</t>
  </si>
  <si>
    <t>tuvw</t>
  </si>
  <si>
    <t>xyz</t>
  </si>
</sst>
</file>

<file path=xl/styles.xml><?xml version="1.0" encoding="utf-8"?>
<styleSheet xmlns="http://schemas.openxmlformats.org/spreadsheetml/2006/main">
  <numFmts count="2">
    <numFmt numFmtId="43" formatCode="_(* #,##0.00_);_(* \(#,##0.00\);_(* &quot;-&quot;??_);_(@_)"/>
    <numFmt numFmtId="164" formatCode="[$-409]mmmm\ d\,\ yyyy;@"/>
  </numFmts>
  <fonts count="3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20"/>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i/>
      <u/>
      <sz val="12"/>
      <color theme="1"/>
      <name val="Calibri"/>
      <family val="2"/>
      <scheme val="minor"/>
    </font>
    <font>
      <sz val="9"/>
      <color indexed="81"/>
      <name val="Tahoma"/>
      <family val="2"/>
    </font>
    <font>
      <b/>
      <sz val="9"/>
      <color indexed="81"/>
      <name val="Tahoma"/>
      <family val="2"/>
    </font>
    <font>
      <b/>
      <sz val="12"/>
      <color theme="1"/>
      <name val="Bookman Old Style"/>
      <family val="1"/>
    </font>
    <font>
      <sz val="12"/>
      <color theme="1"/>
      <name val="Bookman Old Style"/>
      <family val="1"/>
    </font>
    <font>
      <u/>
      <sz val="12"/>
      <color theme="1"/>
      <name val="Bookman Old Style"/>
      <family val="1"/>
    </font>
    <font>
      <b/>
      <sz val="14"/>
      <color theme="1"/>
      <name val="Bookman Old Style"/>
      <family val="1"/>
    </font>
    <font>
      <u/>
      <sz val="12"/>
      <color theme="1"/>
      <name val="Calibri"/>
      <family val="2"/>
      <scheme val="minor"/>
    </font>
    <font>
      <b/>
      <i/>
      <u/>
      <sz val="11"/>
      <color theme="1"/>
      <name val="Calibri"/>
      <family val="2"/>
      <scheme val="minor"/>
    </font>
    <font>
      <sz val="10"/>
      <color theme="1"/>
      <name val="Calibri"/>
      <family val="2"/>
      <scheme val="minor"/>
    </font>
    <font>
      <b/>
      <sz val="10"/>
      <color theme="1"/>
      <name val="Calibri"/>
      <family val="2"/>
      <scheme val="minor"/>
    </font>
    <font>
      <b/>
      <i/>
      <sz val="11"/>
      <color theme="1"/>
      <name val="Calibri"/>
      <family val="2"/>
      <scheme val="minor"/>
    </font>
    <font>
      <b/>
      <sz val="14"/>
      <color theme="1"/>
      <name val="Calibri"/>
      <family val="2"/>
      <scheme val="minor"/>
    </font>
    <font>
      <sz val="9"/>
      <color indexed="81"/>
      <name val="Tahoma"/>
      <charset val="1"/>
    </font>
    <font>
      <b/>
      <sz val="9"/>
      <color indexed="81"/>
      <name val="Tahoma"/>
      <charset val="1"/>
    </font>
    <font>
      <u/>
      <sz val="9"/>
      <color indexed="81"/>
      <name val="Tahoma"/>
      <family val="2"/>
    </font>
    <font>
      <sz val="11"/>
      <color rgb="FF141823"/>
      <name val="Arial"/>
      <family val="2"/>
    </font>
    <font>
      <b/>
      <sz val="11"/>
      <color rgb="FF141823"/>
      <name val="Arial"/>
      <family val="2"/>
    </font>
    <font>
      <i/>
      <sz val="11"/>
      <color rgb="FF141823"/>
      <name val="Arial"/>
      <family val="2"/>
    </font>
    <font>
      <u/>
      <sz val="11"/>
      <color theme="10"/>
      <name val="Calibri"/>
      <family val="2"/>
    </font>
    <font>
      <b/>
      <u/>
      <sz val="12"/>
      <color theme="1"/>
      <name val="Bookman Old Style"/>
      <family val="1"/>
    </font>
  </fonts>
  <fills count="5">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right/>
      <top style="thin">
        <color indexed="64"/>
      </top>
      <bottom/>
      <diagonal/>
    </border>
    <border>
      <left/>
      <right style="medium">
        <color indexed="64"/>
      </right>
      <top/>
      <bottom style="double">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29" fillId="0" borderId="0" applyNumberFormat="0" applyFill="0" applyBorder="0" applyAlignment="0" applyProtection="0">
      <alignment vertical="top"/>
      <protection locked="0"/>
    </xf>
  </cellStyleXfs>
  <cellXfs count="193">
    <xf numFmtId="0" fontId="0" fillId="0" borderId="0" xfId="0"/>
    <xf numFmtId="0" fontId="4" fillId="0" borderId="6" xfId="0" applyFont="1" applyBorder="1"/>
    <xf numFmtId="0" fontId="4" fillId="0" borderId="7" xfId="0" applyFont="1" applyBorder="1"/>
    <xf numFmtId="0" fontId="3" fillId="0" borderId="0" xfId="0" applyFont="1"/>
    <xf numFmtId="0" fontId="3" fillId="0" borderId="11" xfId="0" applyFont="1" applyBorder="1"/>
    <xf numFmtId="0" fontId="3" fillId="0" borderId="12" xfId="0" applyFont="1" applyBorder="1"/>
    <xf numFmtId="0" fontId="7" fillId="0" borderId="4" xfId="0" applyFont="1" applyBorder="1"/>
    <xf numFmtId="0" fontId="7" fillId="0" borderId="0" xfId="0" applyFont="1"/>
    <xf numFmtId="0" fontId="7" fillId="0" borderId="20" xfId="0" applyFont="1" applyBorder="1"/>
    <xf numFmtId="0" fontId="7" fillId="0" borderId="0" xfId="0" applyFont="1" applyBorder="1"/>
    <xf numFmtId="0" fontId="7" fillId="0" borderId="21" xfId="0" applyFont="1" applyBorder="1"/>
    <xf numFmtId="0" fontId="6" fillId="0" borderId="20" xfId="0" applyFont="1" applyBorder="1"/>
    <xf numFmtId="0" fontId="6" fillId="0" borderId="0" xfId="0" applyFont="1" applyBorder="1"/>
    <xf numFmtId="0" fontId="6" fillId="0" borderId="21" xfId="0" applyFont="1" applyBorder="1"/>
    <xf numFmtId="0" fontId="7" fillId="0" borderId="0" xfId="0" applyFont="1" applyFill="1" applyBorder="1"/>
    <xf numFmtId="0" fontId="8" fillId="0" borderId="2" xfId="0" applyFont="1" applyBorder="1"/>
    <xf numFmtId="0" fontId="7" fillId="0" borderId="22" xfId="0" applyFont="1" applyBorder="1"/>
    <xf numFmtId="0" fontId="7" fillId="0" borderId="0" xfId="0" applyFont="1" applyBorder="1" applyAlignment="1">
      <alignment horizontal="right"/>
    </xf>
    <xf numFmtId="0" fontId="9" fillId="0" borderId="0" xfId="0" applyFont="1" applyBorder="1"/>
    <xf numFmtId="0" fontId="7" fillId="0" borderId="15" xfId="0" applyFont="1" applyBorder="1"/>
    <xf numFmtId="0" fontId="7" fillId="0" borderId="23" xfId="0" applyFont="1" applyBorder="1"/>
    <xf numFmtId="0" fontId="6" fillId="0" borderId="13" xfId="0" applyFont="1" applyBorder="1"/>
    <xf numFmtId="0" fontId="7" fillId="0" borderId="13" xfId="0" applyFont="1" applyBorder="1"/>
    <xf numFmtId="0" fontId="6" fillId="0" borderId="16" xfId="0" applyFont="1" applyBorder="1"/>
    <xf numFmtId="0" fontId="6" fillId="0" borderId="14" xfId="0" applyFont="1" applyBorder="1"/>
    <xf numFmtId="0" fontId="9" fillId="0" borderId="20" xfId="0" applyFont="1" applyBorder="1"/>
    <xf numFmtId="0" fontId="8" fillId="0" borderId="14" xfId="0" applyFont="1" applyBorder="1"/>
    <xf numFmtId="0" fontId="8" fillId="0" borderId="3" xfId="0" applyFont="1" applyBorder="1"/>
    <xf numFmtId="0" fontId="8" fillId="0" borderId="0" xfId="0" applyFont="1" applyBorder="1"/>
    <xf numFmtId="0" fontId="10" fillId="0" borderId="16" xfId="0" applyFont="1" applyFill="1" applyBorder="1"/>
    <xf numFmtId="0" fontId="10" fillId="0" borderId="0" xfId="0" applyFont="1" applyBorder="1"/>
    <xf numFmtId="0" fontId="10" fillId="0" borderId="21" xfId="0" applyFont="1" applyBorder="1"/>
    <xf numFmtId="0" fontId="10" fillId="0" borderId="0" xfId="0" applyFont="1" applyFill="1" applyBorder="1"/>
    <xf numFmtId="43" fontId="7" fillId="0" borderId="0" xfId="1" applyFont="1" applyBorder="1"/>
    <xf numFmtId="43" fontId="6" fillId="0" borderId="16" xfId="0" applyNumberFormat="1" applyFont="1" applyBorder="1"/>
    <xf numFmtId="43" fontId="6" fillId="0" borderId="26" xfId="0" applyNumberFormat="1" applyFont="1" applyBorder="1"/>
    <xf numFmtId="0" fontId="6" fillId="0" borderId="0" xfId="0" applyFont="1" applyFill="1" applyBorder="1"/>
    <xf numFmtId="0" fontId="7" fillId="0" borderId="2" xfId="0" applyFont="1" applyBorder="1"/>
    <xf numFmtId="0" fontId="7" fillId="0" borderId="14" xfId="0" applyFont="1" applyBorder="1"/>
    <xf numFmtId="0" fontId="6" fillId="0" borderId="3" xfId="0" applyFont="1" applyBorder="1"/>
    <xf numFmtId="0" fontId="7" fillId="0" borderId="4" xfId="0" applyFont="1" applyBorder="1" applyAlignment="1">
      <alignment horizontal="center"/>
    </xf>
    <xf numFmtId="0" fontId="6" fillId="0" borderId="4" xfId="0" applyFont="1" applyBorder="1" applyAlignment="1">
      <alignment horizontal="center"/>
    </xf>
    <xf numFmtId="0" fontId="6" fillId="0" borderId="4" xfId="0" applyFont="1" applyBorder="1"/>
    <xf numFmtId="43" fontId="6" fillId="0" borderId="13" xfId="0" applyNumberFormat="1" applyFont="1" applyBorder="1"/>
    <xf numFmtId="0" fontId="7" fillId="0" borderId="0" xfId="0" applyFont="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7" fillId="0" borderId="24" xfId="0" applyFont="1" applyBorder="1" applyAlignment="1">
      <alignment horizontal="center"/>
    </xf>
    <xf numFmtId="0" fontId="7" fillId="0" borderId="1" xfId="0" applyFont="1" applyBorder="1" applyAlignment="1">
      <alignment horizontal="center"/>
    </xf>
    <xf numFmtId="43" fontId="7" fillId="0" borderId="1" xfId="1" applyFont="1" applyBorder="1" applyAlignment="1">
      <alignment horizontal="center"/>
    </xf>
    <xf numFmtId="0" fontId="7" fillId="0" borderId="25" xfId="0" applyFont="1" applyBorder="1" applyAlignment="1">
      <alignment horizontal="center"/>
    </xf>
    <xf numFmtId="43" fontId="7" fillId="0" borderId="4" xfId="1" applyFon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0" xfId="0" applyFont="1" applyAlignment="1">
      <alignment horizontal="left"/>
    </xf>
    <xf numFmtId="0" fontId="7" fillId="0" borderId="0" xfId="0" applyFont="1" applyBorder="1" applyAlignment="1">
      <alignment horizontal="left"/>
    </xf>
    <xf numFmtId="43" fontId="7" fillId="0" borderId="25" xfId="1" applyFont="1" applyBorder="1" applyAlignment="1">
      <alignment horizontal="center"/>
    </xf>
    <xf numFmtId="0" fontId="7" fillId="0" borderId="8" xfId="0" applyFont="1" applyBorder="1"/>
    <xf numFmtId="0" fontId="7" fillId="0" borderId="9" xfId="0" applyFont="1" applyBorder="1"/>
    <xf numFmtId="0" fontId="7" fillId="0" borderId="10" xfId="0" applyFont="1" applyBorder="1"/>
    <xf numFmtId="0" fontId="7" fillId="0" borderId="11" xfId="0" applyFont="1" applyBorder="1"/>
    <xf numFmtId="0" fontId="7" fillId="0" borderId="12" xfId="0" applyFont="1" applyBorder="1"/>
    <xf numFmtId="43" fontId="7" fillId="0" borderId="0" xfId="1" applyFont="1"/>
    <xf numFmtId="43" fontId="7" fillId="0" borderId="30" xfId="1" applyFont="1" applyBorder="1" applyAlignment="1">
      <alignment horizontal="center"/>
    </xf>
    <xf numFmtId="43" fontId="7" fillId="0" borderId="31" xfId="1" applyFont="1" applyBorder="1"/>
    <xf numFmtId="43" fontId="7" fillId="0" borderId="29" xfId="1" applyFont="1" applyBorder="1"/>
    <xf numFmtId="0" fontId="7" fillId="0" borderId="35" xfId="0" applyFont="1" applyBorder="1"/>
    <xf numFmtId="43" fontId="7" fillId="0" borderId="0" xfId="0" applyNumberFormat="1" applyFont="1" applyBorder="1"/>
    <xf numFmtId="43" fontId="7" fillId="0" borderId="0" xfId="0" applyNumberFormat="1" applyFont="1"/>
    <xf numFmtId="0" fontId="3" fillId="0" borderId="0" xfId="0" applyFont="1" applyBorder="1" applyAlignment="1">
      <alignment horizontal="center"/>
    </xf>
    <xf numFmtId="0" fontId="3" fillId="0" borderId="0" xfId="0" applyFont="1" applyBorder="1"/>
    <xf numFmtId="0" fontId="6" fillId="0" borderId="36" xfId="0" applyFont="1" applyBorder="1" applyAlignment="1">
      <alignment horizontal="center" wrapText="1"/>
    </xf>
    <xf numFmtId="0" fontId="7" fillId="0" borderId="37" xfId="0" applyFont="1" applyBorder="1"/>
    <xf numFmtId="0" fontId="7" fillId="0" borderId="38" xfId="0" applyFont="1" applyBorder="1"/>
    <xf numFmtId="0" fontId="13" fillId="0" borderId="0" xfId="0" applyFont="1"/>
    <xf numFmtId="0" fontId="14" fillId="0" borderId="0" xfId="0" applyFont="1"/>
    <xf numFmtId="0" fontId="15" fillId="0" borderId="0" xfId="0" applyFont="1" applyBorder="1" applyAlignment="1"/>
    <xf numFmtId="0" fontId="14" fillId="0" borderId="0" xfId="0" applyFont="1" applyBorder="1" applyAlignment="1"/>
    <xf numFmtId="0" fontId="6" fillId="0" borderId="20" xfId="0" applyFont="1" applyBorder="1" applyAlignment="1">
      <alignment horizontal="center" wrapText="1"/>
    </xf>
    <xf numFmtId="0" fontId="6" fillId="0" borderId="0" xfId="0" applyFont="1" applyAlignment="1">
      <alignment horizontal="center"/>
    </xf>
    <xf numFmtId="0" fontId="6" fillId="0" borderId="32" xfId="0" applyFont="1" applyBorder="1" applyAlignment="1">
      <alignment horizontal="center" wrapText="1"/>
    </xf>
    <xf numFmtId="0" fontId="6" fillId="0" borderId="0" xfId="0" applyFont="1" applyBorder="1" applyAlignment="1">
      <alignment horizontal="center" wrapText="1"/>
    </xf>
    <xf numFmtId="0" fontId="6" fillId="0" borderId="40" xfId="0" applyFont="1" applyBorder="1"/>
    <xf numFmtId="0" fontId="7" fillId="0" borderId="33" xfId="0" applyFont="1" applyBorder="1"/>
    <xf numFmtId="0" fontId="7" fillId="0" borderId="41" xfId="0" applyFont="1" applyBorder="1"/>
    <xf numFmtId="0" fontId="6" fillId="2" borderId="4" xfId="0" applyFont="1" applyFill="1" applyBorder="1" applyAlignment="1">
      <alignment horizontal="center" wrapText="1"/>
    </xf>
    <xf numFmtId="0" fontId="6" fillId="0" borderId="0" xfId="0" applyFont="1" applyAlignment="1">
      <alignment horizontal="center" wrapText="1"/>
    </xf>
    <xf numFmtId="0" fontId="6" fillId="0" borderId="0" xfId="0" applyFont="1" applyAlignment="1"/>
    <xf numFmtId="0" fontId="6" fillId="0" borderId="0" xfId="0" applyFont="1"/>
    <xf numFmtId="43" fontId="6" fillId="0" borderId="0" xfId="1" applyFont="1"/>
    <xf numFmtId="0" fontId="16" fillId="0" borderId="0" xfId="0" applyFont="1" applyAlignment="1">
      <alignment horizontal="center"/>
    </xf>
    <xf numFmtId="1" fontId="7" fillId="0" borderId="0" xfId="0" applyNumberFormat="1" applyFont="1"/>
    <xf numFmtId="1" fontId="6" fillId="2" borderId="4" xfId="0" applyNumberFormat="1" applyFont="1" applyFill="1" applyBorder="1" applyAlignment="1">
      <alignment horizontal="center" wrapText="1"/>
    </xf>
    <xf numFmtId="1" fontId="7" fillId="0" borderId="4" xfId="0" applyNumberFormat="1" applyFont="1" applyBorder="1"/>
    <xf numFmtId="1" fontId="6" fillId="0" borderId="0" xfId="0" applyNumberFormat="1" applyFont="1"/>
    <xf numFmtId="0" fontId="6" fillId="0" borderId="0" xfId="0" applyFont="1" applyAlignment="1">
      <alignment horizontal="left"/>
    </xf>
    <xf numFmtId="0" fontId="7" fillId="0" borderId="1" xfId="0" applyFont="1" applyBorder="1" applyAlignment="1">
      <alignment horizontal="left"/>
    </xf>
    <xf numFmtId="43" fontId="7" fillId="0" borderId="1" xfId="1" applyFont="1" applyBorder="1" applyAlignment="1">
      <alignment horizontal="left"/>
    </xf>
    <xf numFmtId="0" fontId="7" fillId="0" borderId="34" xfId="0" applyFont="1" applyBorder="1" applyAlignment="1">
      <alignment horizontal="left"/>
    </xf>
    <xf numFmtId="43" fontId="7" fillId="0" borderId="30" xfId="1" applyFont="1" applyBorder="1" applyAlignment="1">
      <alignment horizontal="left"/>
    </xf>
    <xf numFmtId="43" fontId="7" fillId="0" borderId="0" xfId="0" applyNumberFormat="1" applyFont="1" applyAlignment="1">
      <alignment horizontal="left"/>
    </xf>
    <xf numFmtId="0" fontId="7" fillId="0" borderId="35" xfId="0" applyFont="1" applyBorder="1" applyAlignment="1">
      <alignment horizontal="left"/>
    </xf>
    <xf numFmtId="43" fontId="7" fillId="0" borderId="4" xfId="1" applyFont="1" applyBorder="1" applyAlignment="1">
      <alignment horizontal="left"/>
    </xf>
    <xf numFmtId="0" fontId="6" fillId="0" borderId="6" xfId="0" applyFont="1" applyBorder="1" applyAlignment="1">
      <alignment horizontal="center" wrapText="1"/>
    </xf>
    <xf numFmtId="0" fontId="6" fillId="0" borderId="11" xfId="0" applyFont="1" applyBorder="1" applyAlignment="1">
      <alignment horizontal="center" wrapText="1"/>
    </xf>
    <xf numFmtId="0" fontId="6" fillId="0" borderId="5" xfId="0" applyFont="1" applyBorder="1" applyAlignment="1">
      <alignment horizontal="center" wrapText="1"/>
    </xf>
    <xf numFmtId="0" fontId="7" fillId="4" borderId="0" xfId="0" applyFont="1" applyFill="1"/>
    <xf numFmtId="0" fontId="7" fillId="4" borderId="34" xfId="0" applyFont="1" applyFill="1" applyBorder="1" applyAlignment="1">
      <alignment horizontal="center"/>
    </xf>
    <xf numFmtId="0" fontId="7" fillId="4" borderId="4" xfId="0" applyFont="1" applyFill="1" applyBorder="1"/>
    <xf numFmtId="0" fontId="7" fillId="4" borderId="11" xfId="0" applyFont="1" applyFill="1" applyBorder="1"/>
    <xf numFmtId="0" fontId="6" fillId="4" borderId="0" xfId="0" applyFont="1" applyFill="1"/>
    <xf numFmtId="0" fontId="7" fillId="4" borderId="0" xfId="0" applyFont="1" applyFill="1" applyAlignment="1">
      <alignment horizontal="left"/>
    </xf>
    <xf numFmtId="0" fontId="7" fillId="3" borderId="0" xfId="0" applyFont="1" applyFill="1"/>
    <xf numFmtId="0" fontId="6" fillId="3" borderId="6" xfId="0" applyFont="1" applyFill="1" applyBorder="1" applyAlignment="1">
      <alignment horizontal="center"/>
    </xf>
    <xf numFmtId="0" fontId="6" fillId="3" borderId="11" xfId="0" applyFont="1" applyFill="1" applyBorder="1" applyAlignment="1">
      <alignment horizontal="center"/>
    </xf>
    <xf numFmtId="0" fontId="7" fillId="3" borderId="1" xfId="0" applyFont="1" applyFill="1" applyBorder="1" applyAlignment="1">
      <alignment horizontal="center"/>
    </xf>
    <xf numFmtId="0" fontId="7" fillId="3" borderId="4" xfId="0" applyFont="1" applyFill="1" applyBorder="1"/>
    <xf numFmtId="0" fontId="7" fillId="3" borderId="11" xfId="0" applyFont="1" applyFill="1" applyBorder="1"/>
    <xf numFmtId="0" fontId="6" fillId="3" borderId="0" xfId="0" applyFont="1" applyFill="1"/>
    <xf numFmtId="0" fontId="7" fillId="3" borderId="0" xfId="0" applyFont="1" applyFill="1" applyAlignment="1">
      <alignment horizontal="left"/>
    </xf>
    <xf numFmtId="0" fontId="7" fillId="0" borderId="1" xfId="0" applyFont="1" applyBorder="1" applyAlignment="1"/>
    <xf numFmtId="0" fontId="7" fillId="3" borderId="6" xfId="0" applyFont="1" applyFill="1" applyBorder="1" applyAlignment="1">
      <alignment horizontal="center"/>
    </xf>
    <xf numFmtId="164" fontId="7" fillId="3" borderId="4" xfId="0" applyNumberFormat="1" applyFont="1" applyFill="1" applyBorder="1" applyAlignment="1">
      <alignment horizontal="center"/>
    </xf>
    <xf numFmtId="0" fontId="7" fillId="3" borderId="4" xfId="0" applyFont="1" applyFill="1" applyBorder="1" applyAlignment="1">
      <alignment horizontal="center"/>
    </xf>
    <xf numFmtId="43" fontId="7" fillId="0" borderId="25" xfId="1" applyFont="1" applyFill="1" applyBorder="1" applyAlignment="1">
      <alignment horizontal="left"/>
    </xf>
    <xf numFmtId="0" fontId="4" fillId="0" borderId="0" xfId="0" applyFont="1" applyBorder="1"/>
    <xf numFmtId="49" fontId="7" fillId="0" borderId="0" xfId="0" applyNumberFormat="1" applyFont="1" applyFill="1" applyBorder="1"/>
    <xf numFmtId="43" fontId="6" fillId="0" borderId="0" xfId="0" applyNumberFormat="1" applyFont="1" applyBorder="1"/>
    <xf numFmtId="43" fontId="6" fillId="0" borderId="18" xfId="0" applyNumberFormat="1" applyFont="1" applyBorder="1"/>
    <xf numFmtId="0" fontId="18" fillId="0" borderId="0" xfId="0" applyFont="1" applyBorder="1"/>
    <xf numFmtId="43" fontId="1" fillId="0" borderId="0" xfId="1" applyFont="1" applyBorder="1"/>
    <xf numFmtId="43" fontId="2" fillId="0" borderId="2" xfId="0" applyNumberFormat="1" applyFont="1" applyBorder="1"/>
    <xf numFmtId="43" fontId="19" fillId="0" borderId="0" xfId="1" applyFont="1" applyBorder="1"/>
    <xf numFmtId="43" fontId="20" fillId="0" borderId="2" xfId="0" applyNumberFormat="1" applyFont="1" applyBorder="1"/>
    <xf numFmtId="0" fontId="19" fillId="0" borderId="0" xfId="0" applyFont="1" applyBorder="1"/>
    <xf numFmtId="43" fontId="20" fillId="0" borderId="16" xfId="0" applyNumberFormat="1" applyFont="1" applyBorder="1"/>
    <xf numFmtId="0" fontId="0" fillId="0" borderId="0" xfId="0" applyAlignment="1">
      <alignment horizontal="center" wrapText="1"/>
    </xf>
    <xf numFmtId="0" fontId="0" fillId="0" borderId="0" xfId="0" applyAlignment="1">
      <alignment horizontal="center"/>
    </xf>
    <xf numFmtId="0" fontId="0" fillId="0" borderId="4" xfId="0" applyBorder="1" applyAlignment="1">
      <alignment horizontal="center" wrapText="1"/>
    </xf>
    <xf numFmtId="0" fontId="0" fillId="0" borderId="4" xfId="0" applyBorder="1" applyAlignment="1">
      <alignment horizontal="center" vertical="top" wrapText="1"/>
    </xf>
    <xf numFmtId="0" fontId="0" fillId="0" borderId="4" xfId="0" applyBorder="1" applyAlignment="1">
      <alignment horizontal="center"/>
    </xf>
    <xf numFmtId="49" fontId="0" fillId="0" borderId="4" xfId="0" applyNumberFormat="1" applyBorder="1" applyAlignment="1">
      <alignment horizontal="center"/>
    </xf>
    <xf numFmtId="43" fontId="0" fillId="0" borderId="4" xfId="1" applyFont="1" applyBorder="1" applyAlignment="1">
      <alignment horizontal="center"/>
    </xf>
    <xf numFmtId="0" fontId="0" fillId="0" borderId="0" xfId="0" applyAlignment="1">
      <alignment horizontal="center"/>
    </xf>
    <xf numFmtId="0" fontId="22" fillId="0" borderId="0" xfId="0" applyFont="1"/>
    <xf numFmtId="0" fontId="0" fillId="0" borderId="15" xfId="0" applyBorder="1" applyAlignment="1">
      <alignment horizontal="center"/>
    </xf>
    <xf numFmtId="0" fontId="0" fillId="0" borderId="0" xfId="0" applyBorder="1" applyAlignment="1">
      <alignment horizontal="center"/>
    </xf>
    <xf numFmtId="49" fontId="0" fillId="0" borderId="0" xfId="0" applyNumberFormat="1" applyBorder="1" applyAlignment="1">
      <alignment horizontal="center"/>
    </xf>
    <xf numFmtId="0" fontId="27" fillId="0" borderId="0" xfId="0" applyFont="1" applyAlignment="1">
      <alignment wrapText="1"/>
    </xf>
    <xf numFmtId="0" fontId="26" fillId="0" borderId="0" xfId="0" applyFont="1" applyAlignment="1">
      <alignment wrapText="1"/>
    </xf>
    <xf numFmtId="0" fontId="29" fillId="0" borderId="0" xfId="2" applyAlignment="1" applyProtection="1">
      <alignment wrapText="1"/>
    </xf>
    <xf numFmtId="0" fontId="6" fillId="0" borderId="17" xfId="0" applyFont="1" applyBorder="1" applyAlignment="1">
      <alignment horizontal="center"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5" fillId="0" borderId="0" xfId="0" applyFont="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0" xfId="0" applyFont="1" applyBorder="1" applyAlignment="1">
      <alignment horizontal="center" wrapText="1"/>
    </xf>
    <xf numFmtId="0" fontId="6" fillId="0" borderId="12" xfId="0" applyFont="1" applyBorder="1" applyAlignment="1">
      <alignment horizontal="center" wrapText="1"/>
    </xf>
    <xf numFmtId="0" fontId="6" fillId="0" borderId="13" xfId="0" applyFont="1" applyBorder="1" applyAlignment="1">
      <alignment horizontal="center"/>
    </xf>
    <xf numFmtId="0" fontId="6" fillId="0" borderId="22" xfId="0" applyFont="1" applyBorder="1" applyAlignment="1">
      <alignment horizontal="center"/>
    </xf>
    <xf numFmtId="0" fontId="6" fillId="0" borderId="0" xfId="0" applyFont="1" applyAlignment="1">
      <alignment horizontal="center"/>
    </xf>
    <xf numFmtId="0" fontId="7" fillId="0" borderId="39" xfId="0" applyFont="1" applyBorder="1" applyAlignment="1">
      <alignment horizontal="center"/>
    </xf>
    <xf numFmtId="0" fontId="7" fillId="3" borderId="15" xfId="0" applyFont="1" applyFill="1" applyBorder="1" applyAlignment="1">
      <alignment horizontal="center"/>
    </xf>
    <xf numFmtId="0" fontId="6" fillId="0" borderId="15" xfId="0" applyFont="1" applyBorder="1" applyAlignment="1">
      <alignment horizontal="center"/>
    </xf>
    <xf numFmtId="0" fontId="6" fillId="3" borderId="0" xfId="0" applyFont="1" applyFill="1" applyAlignment="1">
      <alignment horizontal="center"/>
    </xf>
    <xf numFmtId="43" fontId="6" fillId="0" borderId="32" xfId="1" applyFont="1" applyBorder="1" applyAlignment="1">
      <alignment horizontal="center" wrapText="1"/>
    </xf>
    <xf numFmtId="43" fontId="6" fillId="0" borderId="33" xfId="1" applyFont="1" applyBorder="1" applyAlignment="1">
      <alignment horizontal="center" wrapText="1"/>
    </xf>
    <xf numFmtId="0" fontId="6" fillId="4" borderId="32" xfId="0" applyFont="1" applyFill="1" applyBorder="1" applyAlignment="1">
      <alignment horizontal="center"/>
    </xf>
    <xf numFmtId="0" fontId="6" fillId="4" borderId="33" xfId="0" applyFont="1" applyFill="1" applyBorder="1" applyAlignment="1">
      <alignment horizontal="center"/>
    </xf>
    <xf numFmtId="43" fontId="6" fillId="0" borderId="32" xfId="1" applyFont="1" applyBorder="1" applyAlignment="1">
      <alignment horizontal="center"/>
    </xf>
    <xf numFmtId="43" fontId="6" fillId="0" borderId="33" xfId="1" applyFont="1" applyBorder="1" applyAlignment="1">
      <alignment horizontal="center"/>
    </xf>
    <xf numFmtId="0" fontId="7" fillId="0" borderId="0" xfId="0" applyFont="1" applyBorder="1" applyAlignment="1">
      <alignment horizontal="center"/>
    </xf>
    <xf numFmtId="0" fontId="0" fillId="0" borderId="39"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21" fillId="0" borderId="31" xfId="0" applyFont="1" applyBorder="1" applyAlignment="1">
      <alignment horizontal="center"/>
    </xf>
    <xf numFmtId="0" fontId="21" fillId="0" borderId="42" xfId="0" applyFont="1" applyBorder="1" applyAlignment="1">
      <alignment horizontal="center"/>
    </xf>
    <xf numFmtId="0" fontId="21" fillId="0" borderId="35"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deped-ne.net/?page=news&amp;action=details&amp;categ=Articles&amp;code01=AI13090002&amp;CMonth=9&amp;CYear=2013" TargetMode="External"/></Relationships>
</file>

<file path=xl/worksheets/sheet1.xml><?xml version="1.0" encoding="utf-8"?>
<worksheet xmlns="http://schemas.openxmlformats.org/spreadsheetml/2006/main" xmlns:r="http://schemas.openxmlformats.org/officeDocument/2006/relationships">
  <dimension ref="A1:D33"/>
  <sheetViews>
    <sheetView topLeftCell="B1" zoomScale="130" zoomScaleNormal="130" workbookViewId="0">
      <selection activeCell="B21" sqref="B21:B24"/>
    </sheetView>
  </sheetViews>
  <sheetFormatPr defaultColWidth="9.140625" defaultRowHeight="15.75"/>
  <cols>
    <col min="1" max="1" width="4.140625" style="81" bestFit="1" customWidth="1"/>
    <col min="2" max="2" width="160.140625" style="81" customWidth="1"/>
    <col min="3" max="16384" width="9.140625" style="81"/>
  </cols>
  <sheetData>
    <row r="1" spans="1:2" s="80" customFormat="1" ht="18">
      <c r="B1" s="96" t="s">
        <v>127</v>
      </c>
    </row>
    <row r="2" spans="1:2" s="80" customFormat="1"/>
    <row r="3" spans="1:2">
      <c r="A3" s="81">
        <v>1</v>
      </c>
      <c r="B3" s="81" t="s">
        <v>163</v>
      </c>
    </row>
    <row r="4" spans="1:2">
      <c r="B4" s="81" t="s">
        <v>130</v>
      </c>
    </row>
    <row r="5" spans="1:2">
      <c r="B5" s="81" t="s">
        <v>137</v>
      </c>
    </row>
    <row r="6" spans="1:2">
      <c r="B6" s="81" t="s">
        <v>131</v>
      </c>
    </row>
    <row r="7" spans="1:2">
      <c r="B7" s="81" t="s">
        <v>132</v>
      </c>
    </row>
    <row r="8" spans="1:2">
      <c r="B8" s="81" t="s">
        <v>133</v>
      </c>
    </row>
    <row r="9" spans="1:2">
      <c r="B9" s="81" t="s">
        <v>134</v>
      </c>
    </row>
    <row r="10" spans="1:2">
      <c r="B10" s="81" t="s">
        <v>135</v>
      </c>
    </row>
    <row r="11" spans="1:2">
      <c r="B11" s="81" t="s">
        <v>136</v>
      </c>
    </row>
    <row r="13" spans="1:2">
      <c r="A13" s="81">
        <f>1+A3</f>
        <v>2</v>
      </c>
      <c r="B13" s="81" t="s">
        <v>169</v>
      </c>
    </row>
    <row r="15" spans="1:2">
      <c r="A15" s="81">
        <f>A13+1</f>
        <v>3</v>
      </c>
      <c r="B15" s="81" t="s">
        <v>170</v>
      </c>
    </row>
    <row r="17" spans="1:4">
      <c r="A17" s="81">
        <f>A15+1</f>
        <v>4</v>
      </c>
      <c r="B17" s="81" t="s">
        <v>171</v>
      </c>
    </row>
    <row r="19" spans="1:4">
      <c r="A19" s="81">
        <f>A17+1</f>
        <v>5</v>
      </c>
      <c r="B19" s="81" t="s">
        <v>172</v>
      </c>
    </row>
    <row r="21" spans="1:4">
      <c r="A21" s="81">
        <f>A19+1</f>
        <v>6</v>
      </c>
      <c r="B21" s="81" t="s">
        <v>138</v>
      </c>
    </row>
    <row r="23" spans="1:4">
      <c r="B23" s="80" t="s">
        <v>282</v>
      </c>
    </row>
    <row r="24" spans="1:4">
      <c r="B24" s="81" t="s">
        <v>283</v>
      </c>
    </row>
    <row r="26" spans="1:4">
      <c r="B26" s="81" t="s">
        <v>139</v>
      </c>
    </row>
    <row r="27" spans="1:4">
      <c r="B27" s="81" t="s">
        <v>120</v>
      </c>
    </row>
    <row r="30" spans="1:4">
      <c r="B30" s="81" t="s">
        <v>118</v>
      </c>
    </row>
    <row r="32" spans="1:4">
      <c r="B32" s="82" t="s">
        <v>119</v>
      </c>
      <c r="C32" s="83"/>
      <c r="D32" s="83"/>
    </row>
    <row r="33" spans="2:4">
      <c r="B33" s="83" t="s">
        <v>121</v>
      </c>
      <c r="C33" s="83"/>
      <c r="D33" s="83"/>
    </row>
  </sheetData>
  <pageMargins left="0.15" right="0.15" top="0.5" bottom="0.5" header="0.3" footer="0.3"/>
  <pageSetup paperSize="5" orientation="landscape" r:id="rId1"/>
</worksheet>
</file>

<file path=xl/worksheets/sheet2.xml><?xml version="1.0" encoding="utf-8"?>
<worksheet xmlns="http://schemas.openxmlformats.org/spreadsheetml/2006/main" xmlns:r="http://schemas.openxmlformats.org/officeDocument/2006/relationships">
  <dimension ref="A1:N188"/>
  <sheetViews>
    <sheetView topLeftCell="A97" zoomScale="120" zoomScaleNormal="120" workbookViewId="0">
      <selection activeCell="C121" sqref="C121"/>
    </sheetView>
  </sheetViews>
  <sheetFormatPr defaultColWidth="9.140625" defaultRowHeight="15.75"/>
  <cols>
    <col min="1" max="1" width="8.140625" style="7" customWidth="1"/>
    <col min="2" max="2" width="9.140625" style="7"/>
    <col min="3" max="3" width="11.85546875" style="7" customWidth="1"/>
    <col min="4" max="5" width="9.140625" style="7"/>
    <col min="6" max="6" width="11" style="7" customWidth="1"/>
    <col min="7" max="7" width="10.5703125" style="7" customWidth="1"/>
    <col min="8" max="8" width="11.42578125" style="7" customWidth="1"/>
    <col min="9" max="9" width="10.7109375" style="7" customWidth="1"/>
    <col min="10" max="10" width="8.28515625" style="7" customWidth="1"/>
    <col min="11" max="11" width="9.140625" style="7"/>
    <col min="12" max="12" width="9.7109375" style="7" bestFit="1" customWidth="1"/>
    <col min="13" max="13" width="9.140625" style="7"/>
    <col min="14" max="14" width="12" style="7" bestFit="1" customWidth="1"/>
    <col min="15" max="17" width="9.140625" style="7"/>
    <col min="18" max="18" width="10.5703125" style="7" bestFit="1" customWidth="1"/>
    <col min="19" max="19" width="10.85546875" style="7" customWidth="1"/>
    <col min="20" max="16384" width="9.140625" style="7"/>
  </cols>
  <sheetData>
    <row r="1" spans="1:10">
      <c r="A1" s="157" t="s">
        <v>17</v>
      </c>
      <c r="B1" s="158"/>
      <c r="C1" s="158"/>
      <c r="D1" s="158"/>
      <c r="E1" s="158"/>
      <c r="F1" s="158"/>
      <c r="G1" s="158"/>
      <c r="H1" s="158"/>
      <c r="I1" s="158"/>
      <c r="J1" s="159"/>
    </row>
    <row r="2" spans="1:10">
      <c r="A2" s="160" t="s">
        <v>208</v>
      </c>
      <c r="B2" s="161"/>
      <c r="C2" s="161"/>
      <c r="D2" s="161"/>
      <c r="E2" s="161"/>
      <c r="F2" s="161"/>
      <c r="G2" s="161"/>
      <c r="H2" s="161"/>
      <c r="I2" s="161"/>
      <c r="J2" s="162"/>
    </row>
    <row r="3" spans="1:10">
      <c r="A3" s="8"/>
      <c r="B3" s="9"/>
      <c r="C3" s="9"/>
      <c r="D3" s="9"/>
      <c r="E3" s="9"/>
      <c r="F3" s="9"/>
      <c r="G3" s="9"/>
      <c r="H3" s="9"/>
      <c r="I3" s="9"/>
      <c r="J3" s="10"/>
    </row>
    <row r="4" spans="1:10">
      <c r="A4" s="11" t="s">
        <v>0</v>
      </c>
      <c r="B4" s="9"/>
      <c r="C4" s="9"/>
      <c r="D4" s="9"/>
      <c r="E4" s="9"/>
      <c r="F4" s="9"/>
      <c r="G4" s="9"/>
      <c r="H4" s="9"/>
      <c r="I4" s="9"/>
      <c r="J4" s="10"/>
    </row>
    <row r="5" spans="1:10">
      <c r="A5" s="8"/>
      <c r="B5" s="12" t="s">
        <v>1</v>
      </c>
      <c r="C5" s="9"/>
      <c r="D5" s="9"/>
      <c r="E5" s="9"/>
      <c r="F5" s="9"/>
      <c r="G5" s="9"/>
      <c r="H5" s="9"/>
      <c r="I5" s="9"/>
      <c r="J5" s="10"/>
    </row>
    <row r="6" spans="1:10">
      <c r="A6" s="8"/>
      <c r="B6" s="9" t="s">
        <v>209</v>
      </c>
      <c r="C6" s="9"/>
      <c r="D6" s="9"/>
      <c r="E6" s="9"/>
      <c r="F6" s="9"/>
      <c r="G6" s="9"/>
      <c r="H6" s="9"/>
      <c r="I6" s="9"/>
      <c r="J6" s="13">
        <v>306</v>
      </c>
    </row>
    <row r="7" spans="1:10">
      <c r="A7" s="8"/>
      <c r="B7" s="9">
        <v>2015</v>
      </c>
      <c r="C7" s="9" t="s">
        <v>2</v>
      </c>
      <c r="D7" s="9" t="s">
        <v>73</v>
      </c>
      <c r="E7" s="9"/>
      <c r="F7" s="9"/>
      <c r="G7" s="9"/>
      <c r="H7" s="9">
        <v>30</v>
      </c>
      <c r="I7" s="9"/>
      <c r="J7" s="10"/>
    </row>
    <row r="8" spans="1:10">
      <c r="A8" s="8"/>
      <c r="B8" s="9"/>
      <c r="C8" s="9" t="s">
        <v>3</v>
      </c>
      <c r="D8" s="9" t="s">
        <v>73</v>
      </c>
      <c r="E8" s="9"/>
      <c r="F8" s="9"/>
      <c r="G8" s="9"/>
      <c r="H8" s="9">
        <v>31</v>
      </c>
      <c r="I8" s="9"/>
      <c r="J8" s="10"/>
    </row>
    <row r="9" spans="1:10">
      <c r="A9" s="8"/>
      <c r="B9" s="9"/>
      <c r="C9" s="9" t="s">
        <v>4</v>
      </c>
      <c r="D9" s="9" t="s">
        <v>73</v>
      </c>
      <c r="E9" s="9"/>
      <c r="F9" s="9"/>
      <c r="G9" s="9"/>
      <c r="H9" s="9">
        <v>31</v>
      </c>
      <c r="I9" s="9"/>
      <c r="J9" s="10"/>
    </row>
    <row r="10" spans="1:10">
      <c r="A10" s="8"/>
      <c r="B10" s="9"/>
      <c r="C10" s="9" t="s">
        <v>5</v>
      </c>
      <c r="D10" s="14" t="s">
        <v>73</v>
      </c>
      <c r="E10" s="9"/>
      <c r="F10" s="9"/>
      <c r="G10" s="9"/>
      <c r="H10" s="9">
        <v>30</v>
      </c>
      <c r="I10" s="9"/>
      <c r="J10" s="10"/>
    </row>
    <row r="11" spans="1:10">
      <c r="A11" s="8"/>
      <c r="B11" s="9"/>
      <c r="C11" s="9" t="s">
        <v>6</v>
      </c>
      <c r="D11" s="14" t="s">
        <v>74</v>
      </c>
      <c r="E11" s="9"/>
      <c r="F11" s="9"/>
      <c r="G11" s="9"/>
      <c r="H11" s="9">
        <v>31</v>
      </c>
      <c r="I11" s="9"/>
      <c r="J11" s="10"/>
    </row>
    <row r="12" spans="1:10">
      <c r="A12" s="8"/>
      <c r="B12" s="9"/>
      <c r="C12" s="9" t="s">
        <v>7</v>
      </c>
      <c r="D12" s="14" t="s">
        <v>74</v>
      </c>
      <c r="E12" s="9"/>
      <c r="F12" s="9"/>
      <c r="G12" s="9"/>
      <c r="H12" s="9">
        <v>30</v>
      </c>
      <c r="I12" s="9"/>
      <c r="J12" s="10"/>
    </row>
    <row r="13" spans="1:10">
      <c r="A13" s="8"/>
      <c r="B13" s="9"/>
      <c r="C13" s="9" t="s">
        <v>211</v>
      </c>
      <c r="D13" s="9"/>
      <c r="E13" s="9"/>
      <c r="F13" s="9"/>
      <c r="G13" s="9"/>
      <c r="H13" s="9">
        <v>31</v>
      </c>
      <c r="I13" s="9"/>
      <c r="J13" s="10"/>
    </row>
    <row r="14" spans="1:10">
      <c r="A14" s="8"/>
      <c r="B14" s="9">
        <v>2016</v>
      </c>
      <c r="C14" s="9" t="s">
        <v>210</v>
      </c>
      <c r="D14" s="9"/>
      <c r="E14" s="9"/>
      <c r="F14" s="9"/>
      <c r="G14" s="9"/>
      <c r="H14" s="9">
        <v>31</v>
      </c>
      <c r="I14" s="9"/>
      <c r="J14" s="10"/>
    </row>
    <row r="15" spans="1:10">
      <c r="A15" s="8"/>
      <c r="B15" s="9"/>
      <c r="C15" s="9" t="s">
        <v>10</v>
      </c>
      <c r="D15" s="14" t="s">
        <v>73</v>
      </c>
      <c r="E15" s="9"/>
      <c r="F15" s="9"/>
      <c r="G15" s="9"/>
      <c r="H15" s="9">
        <v>29</v>
      </c>
      <c r="I15" s="9"/>
      <c r="J15" s="10"/>
    </row>
    <row r="16" spans="1:10">
      <c r="A16" s="8"/>
      <c r="B16" s="9"/>
      <c r="C16" s="9" t="s">
        <v>11</v>
      </c>
      <c r="D16" s="14" t="s">
        <v>212</v>
      </c>
      <c r="E16" s="9"/>
      <c r="F16" s="9"/>
      <c r="G16" s="9"/>
      <c r="H16" s="9">
        <v>31</v>
      </c>
      <c r="I16" s="9"/>
      <c r="J16" s="10"/>
    </row>
    <row r="17" spans="1:10">
      <c r="A17" s="8"/>
      <c r="B17" s="9"/>
      <c r="C17" s="9" t="s">
        <v>16</v>
      </c>
      <c r="D17" s="14" t="s">
        <v>73</v>
      </c>
      <c r="E17" s="9"/>
      <c r="F17" s="9"/>
      <c r="G17" s="9"/>
      <c r="H17" s="9">
        <v>1</v>
      </c>
      <c r="I17" s="9"/>
      <c r="J17" s="10"/>
    </row>
    <row r="18" spans="1:10" ht="16.5" thickBot="1">
      <c r="A18" s="8"/>
      <c r="B18" s="9"/>
      <c r="C18" s="12" t="s">
        <v>13</v>
      </c>
      <c r="D18" s="9"/>
      <c r="E18" s="9"/>
      <c r="F18" s="9"/>
      <c r="G18" s="9"/>
      <c r="H18" s="15">
        <f>SUM(H7:H17)</f>
        <v>306</v>
      </c>
      <c r="I18" s="9"/>
      <c r="J18" s="10"/>
    </row>
    <row r="19" spans="1:10" ht="16.5" thickTop="1">
      <c r="A19" s="8"/>
      <c r="B19" s="9"/>
      <c r="C19" s="9"/>
      <c r="D19" s="9"/>
      <c r="E19" s="9"/>
      <c r="F19" s="9"/>
      <c r="G19" s="9"/>
      <c r="H19" s="9"/>
      <c r="I19" s="9"/>
      <c r="J19" s="10"/>
    </row>
    <row r="20" spans="1:10">
      <c r="A20" s="8"/>
      <c r="B20" s="12" t="s">
        <v>12</v>
      </c>
      <c r="C20" s="9"/>
      <c r="D20" s="9"/>
      <c r="E20" s="9"/>
      <c r="F20" s="9"/>
      <c r="G20" s="9"/>
      <c r="H20" s="9"/>
      <c r="I20" s="9"/>
      <c r="J20" s="10"/>
    </row>
    <row r="21" spans="1:10">
      <c r="A21" s="8"/>
      <c r="B21" s="9" t="s">
        <v>213</v>
      </c>
      <c r="C21" s="9"/>
      <c r="D21" s="9"/>
      <c r="E21" s="9"/>
      <c r="F21" s="9"/>
      <c r="G21" s="9"/>
      <c r="H21" s="9"/>
      <c r="I21" s="9"/>
      <c r="J21" s="13">
        <f>H24</f>
        <v>16</v>
      </c>
    </row>
    <row r="22" spans="1:10">
      <c r="A22" s="8"/>
      <c r="B22" s="9">
        <v>2015</v>
      </c>
      <c r="C22" s="9" t="s">
        <v>8</v>
      </c>
      <c r="D22" s="9" t="s">
        <v>73</v>
      </c>
      <c r="E22" s="9"/>
      <c r="F22" s="9"/>
      <c r="G22" s="9"/>
      <c r="H22" s="9">
        <v>13</v>
      </c>
      <c r="I22" s="9"/>
      <c r="J22" s="10"/>
    </row>
    <row r="23" spans="1:10">
      <c r="A23" s="8"/>
      <c r="B23" s="9">
        <v>2016</v>
      </c>
      <c r="C23" s="9" t="s">
        <v>9</v>
      </c>
      <c r="D23" s="9" t="s">
        <v>74</v>
      </c>
      <c r="E23" s="9"/>
      <c r="F23" s="9"/>
      <c r="G23" s="9"/>
      <c r="H23" s="9">
        <v>3</v>
      </c>
      <c r="I23" s="9"/>
      <c r="J23" s="10"/>
    </row>
    <row r="24" spans="1:10" ht="16.5" thickBot="1">
      <c r="A24" s="8"/>
      <c r="B24" s="9"/>
      <c r="C24" s="12" t="s">
        <v>13</v>
      </c>
      <c r="D24" s="9"/>
      <c r="E24" s="9"/>
      <c r="F24" s="9"/>
      <c r="G24" s="9"/>
      <c r="H24" s="15">
        <f>SUM(H22:H23)</f>
        <v>16</v>
      </c>
      <c r="I24" s="9"/>
      <c r="J24" s="10"/>
    </row>
    <row r="25" spans="1:10" ht="17.25" thickTop="1" thickBot="1">
      <c r="A25" s="8"/>
      <c r="B25" s="9"/>
      <c r="C25" s="9"/>
      <c r="D25" s="9"/>
      <c r="E25" s="9"/>
      <c r="F25" s="9"/>
      <c r="G25" s="9"/>
      <c r="H25" s="9"/>
      <c r="I25" s="9"/>
      <c r="J25" s="16"/>
    </row>
    <row r="26" spans="1:10">
      <c r="A26" s="8"/>
      <c r="B26" s="12" t="s">
        <v>96</v>
      </c>
      <c r="C26" s="9"/>
      <c r="D26" s="9"/>
      <c r="E26" s="9"/>
      <c r="F26" s="9"/>
      <c r="G26" s="9"/>
      <c r="H26" s="9"/>
      <c r="I26" s="9"/>
      <c r="J26" s="10">
        <f>J6-J21</f>
        <v>290</v>
      </c>
    </row>
    <row r="27" spans="1:10">
      <c r="A27" s="8"/>
      <c r="B27" s="9" t="s">
        <v>97</v>
      </c>
      <c r="C27" s="9"/>
      <c r="D27" s="9"/>
      <c r="E27" s="9"/>
      <c r="F27" s="9"/>
      <c r="G27" s="9"/>
      <c r="H27" s="9"/>
      <c r="I27" s="17"/>
      <c r="J27" s="13">
        <f>I38</f>
        <v>0.30299999999999999</v>
      </c>
    </row>
    <row r="28" spans="1:10">
      <c r="A28" s="8"/>
      <c r="B28" s="18" t="s">
        <v>14</v>
      </c>
      <c r="C28" s="9"/>
      <c r="D28" s="9"/>
      <c r="E28" s="9"/>
      <c r="F28" s="9"/>
      <c r="G28" s="9"/>
      <c r="H28" s="9"/>
      <c r="I28" s="17"/>
      <c r="J28" s="10"/>
    </row>
    <row r="29" spans="1:10">
      <c r="A29" s="8"/>
      <c r="B29" s="18" t="s">
        <v>15</v>
      </c>
      <c r="C29" s="9"/>
      <c r="D29" s="9"/>
      <c r="E29" s="9"/>
      <c r="F29" s="9"/>
      <c r="G29" s="9"/>
      <c r="H29" s="9"/>
      <c r="I29" s="17"/>
      <c r="J29" s="10"/>
    </row>
    <row r="30" spans="1:10">
      <c r="A30" s="8"/>
      <c r="C30" s="9" t="s">
        <v>214</v>
      </c>
      <c r="D30" s="9"/>
      <c r="E30" s="9"/>
      <c r="F30" s="9"/>
      <c r="G30" s="9"/>
      <c r="H30" s="9"/>
      <c r="I30" s="12">
        <f>H34</f>
        <v>72</v>
      </c>
      <c r="J30" s="10"/>
    </row>
    <row r="31" spans="1:10">
      <c r="A31" s="8"/>
      <c r="B31" s="9"/>
      <c r="C31" s="9" t="s">
        <v>215</v>
      </c>
      <c r="D31" s="9" t="s">
        <v>73</v>
      </c>
      <c r="E31" s="9"/>
      <c r="F31" s="9"/>
      <c r="G31" s="9"/>
      <c r="H31" s="9">
        <v>29</v>
      </c>
      <c r="I31" s="9"/>
      <c r="J31" s="10"/>
    </row>
    <row r="32" spans="1:10">
      <c r="A32" s="8"/>
      <c r="B32" s="9"/>
      <c r="C32" s="9" t="s">
        <v>123</v>
      </c>
      <c r="D32" s="9" t="s">
        <v>73</v>
      </c>
      <c r="E32" s="9"/>
      <c r="F32" s="9"/>
      <c r="G32" s="9"/>
      <c r="H32" s="9">
        <v>31</v>
      </c>
      <c r="I32" s="9"/>
      <c r="J32" s="10"/>
    </row>
    <row r="33" spans="1:10">
      <c r="A33" s="8"/>
      <c r="B33" s="9"/>
      <c r="C33" s="9" t="s">
        <v>216</v>
      </c>
      <c r="D33" s="9" t="s">
        <v>73</v>
      </c>
      <c r="E33" s="9"/>
      <c r="F33" s="9"/>
      <c r="G33" s="9"/>
      <c r="H33" s="9">
        <v>12</v>
      </c>
      <c r="I33" s="9"/>
      <c r="J33" s="10"/>
    </row>
    <row r="34" spans="1:10" ht="16.5" thickBot="1">
      <c r="A34" s="8"/>
      <c r="B34" s="9"/>
      <c r="C34" s="12" t="s">
        <v>13</v>
      </c>
      <c r="D34" s="9"/>
      <c r="E34" s="9"/>
      <c r="F34" s="9"/>
      <c r="G34" s="9"/>
      <c r="H34" s="15">
        <f>SUM(H31:H33)</f>
        <v>72</v>
      </c>
      <c r="I34" s="9"/>
      <c r="J34" s="10"/>
    </row>
    <row r="35" spans="1:10" ht="16.5" thickTop="1">
      <c r="A35" s="8"/>
      <c r="B35" s="9" t="s">
        <v>77</v>
      </c>
      <c r="C35" s="9"/>
      <c r="D35" s="9"/>
      <c r="E35" s="9"/>
      <c r="F35" s="9"/>
      <c r="G35" s="9"/>
      <c r="H35" s="9"/>
      <c r="I35" s="19">
        <f>H24</f>
        <v>16</v>
      </c>
      <c r="J35" s="10"/>
    </row>
    <row r="36" spans="1:10">
      <c r="A36" s="8"/>
      <c r="B36" s="12" t="s">
        <v>76</v>
      </c>
      <c r="C36" s="9"/>
      <c r="D36" s="9"/>
      <c r="E36" s="9"/>
      <c r="F36" s="9"/>
      <c r="G36" s="9"/>
      <c r="H36" s="9"/>
      <c r="I36" s="9">
        <f>I30+I35</f>
        <v>88</v>
      </c>
      <c r="J36" s="10"/>
    </row>
    <row r="37" spans="1:10">
      <c r="A37" s="8"/>
      <c r="B37" s="9" t="s">
        <v>75</v>
      </c>
      <c r="C37" s="9"/>
      <c r="D37" s="9"/>
      <c r="E37" s="9"/>
      <c r="F37" s="9"/>
      <c r="G37" s="9"/>
      <c r="H37" s="9"/>
      <c r="I37" s="19">
        <f>J26</f>
        <v>290</v>
      </c>
      <c r="J37" s="10"/>
    </row>
    <row r="38" spans="1:10" ht="16.5" thickBot="1">
      <c r="A38" s="8"/>
      <c r="B38" s="12" t="s">
        <v>217</v>
      </c>
      <c r="C38" s="9"/>
      <c r="D38" s="9"/>
      <c r="E38" s="9"/>
      <c r="F38" s="9"/>
      <c r="G38" s="9"/>
      <c r="H38" s="9"/>
      <c r="I38" s="15">
        <f>ROUND(I36/I37,3)</f>
        <v>0.30299999999999999</v>
      </c>
      <c r="J38" s="10"/>
    </row>
    <row r="39" spans="1:10" ht="17.25" thickTop="1" thickBot="1">
      <c r="A39" s="8"/>
      <c r="B39" s="9"/>
      <c r="C39" s="9"/>
      <c r="D39" s="9"/>
      <c r="E39" s="9"/>
      <c r="F39" s="9"/>
      <c r="G39" s="9"/>
      <c r="H39" s="9"/>
      <c r="I39" s="17"/>
      <c r="J39" s="16"/>
    </row>
    <row r="40" spans="1:10">
      <c r="A40" s="8"/>
      <c r="B40" s="12" t="s">
        <v>218</v>
      </c>
      <c r="C40" s="9"/>
      <c r="D40" s="9"/>
      <c r="E40" s="9"/>
      <c r="F40" s="9"/>
      <c r="G40" s="9"/>
      <c r="H40" s="9"/>
      <c r="I40" s="9"/>
      <c r="J40" s="10">
        <f>ROUND(J26*J27,0)</f>
        <v>88</v>
      </c>
    </row>
    <row r="41" spans="1:10" ht="16.5" thickBot="1">
      <c r="A41" s="8"/>
      <c r="B41" s="9" t="s">
        <v>122</v>
      </c>
      <c r="C41" s="9"/>
      <c r="D41" s="9"/>
      <c r="E41" s="9"/>
      <c r="F41" s="9"/>
      <c r="G41" s="9"/>
      <c r="H41" s="9"/>
      <c r="I41" s="9"/>
      <c r="J41" s="10">
        <f>H24</f>
        <v>16</v>
      </c>
    </row>
    <row r="42" spans="1:10" ht="16.5" thickBot="1">
      <c r="A42" s="20"/>
      <c r="B42" s="21" t="s">
        <v>219</v>
      </c>
      <c r="C42" s="22"/>
      <c r="D42" s="22"/>
      <c r="E42" s="22"/>
      <c r="F42" s="22"/>
      <c r="G42" s="22"/>
      <c r="H42" s="22"/>
      <c r="I42" s="22"/>
      <c r="J42" s="23">
        <f>J40-J41</f>
        <v>72</v>
      </c>
    </row>
    <row r="43" spans="1:10" s="9" customFormat="1">
      <c r="B43" s="12"/>
      <c r="J43" s="12"/>
    </row>
    <row r="44" spans="1:10" s="9" customFormat="1">
      <c r="B44" s="12"/>
      <c r="J44" s="12"/>
    </row>
    <row r="45" spans="1:10" s="9" customFormat="1">
      <c r="B45" s="12"/>
      <c r="J45" s="12"/>
    </row>
    <row r="46" spans="1:10" s="9" customFormat="1">
      <c r="B46" s="12"/>
      <c r="J46" s="12"/>
    </row>
    <row r="47" spans="1:10" s="9" customFormat="1">
      <c r="B47" s="12"/>
      <c r="J47" s="12"/>
    </row>
    <row r="48" spans="1:10" s="9" customFormat="1">
      <c r="B48" s="12"/>
      <c r="J48" s="12"/>
    </row>
    <row r="49" spans="1:10" s="9" customFormat="1">
      <c r="B49" s="12"/>
      <c r="J49" s="12"/>
    </row>
    <row r="50" spans="1:10" s="9" customFormat="1">
      <c r="B50" s="12"/>
      <c r="J50" s="12"/>
    </row>
    <row r="51" spans="1:10" s="9" customFormat="1" ht="16.5" thickBot="1">
      <c r="A51" s="22"/>
      <c r="B51" s="21"/>
      <c r="C51" s="22"/>
      <c r="D51" s="22"/>
      <c r="E51" s="22"/>
      <c r="F51" s="22"/>
      <c r="G51" s="22"/>
      <c r="H51" s="22"/>
      <c r="I51" s="22"/>
      <c r="J51" s="21"/>
    </row>
    <row r="52" spans="1:10">
      <c r="A52" s="160" t="s">
        <v>18</v>
      </c>
      <c r="B52" s="161"/>
      <c r="C52" s="161"/>
      <c r="D52" s="161"/>
      <c r="E52" s="161"/>
      <c r="F52" s="161"/>
      <c r="G52" s="161"/>
      <c r="H52" s="161"/>
      <c r="I52" s="161"/>
      <c r="J52" s="162"/>
    </row>
    <row r="53" spans="1:10">
      <c r="A53" s="8"/>
      <c r="B53" s="9"/>
      <c r="C53" s="9"/>
      <c r="D53" s="9"/>
      <c r="E53" s="9"/>
      <c r="F53" s="9"/>
      <c r="G53" s="9"/>
      <c r="H53" s="9"/>
      <c r="I53" s="9"/>
      <c r="J53" s="10"/>
    </row>
    <row r="54" spans="1:10">
      <c r="A54" s="8" t="s">
        <v>220</v>
      </c>
      <c r="B54" s="9"/>
      <c r="C54" s="9"/>
      <c r="D54" s="9"/>
      <c r="E54" s="9"/>
      <c r="F54" s="9"/>
      <c r="G54" s="9"/>
      <c r="H54" s="9"/>
      <c r="I54" s="9"/>
      <c r="J54" s="10"/>
    </row>
    <row r="55" spans="1:10">
      <c r="A55" s="8"/>
      <c r="B55" s="9" t="s">
        <v>26</v>
      </c>
      <c r="C55" s="9"/>
      <c r="D55" s="9"/>
      <c r="E55" s="9"/>
      <c r="F55" s="9"/>
      <c r="G55" s="9"/>
      <c r="H55" s="9"/>
      <c r="I55" s="9"/>
      <c r="J55" s="10"/>
    </row>
    <row r="56" spans="1:10">
      <c r="A56" s="8" t="s">
        <v>221</v>
      </c>
      <c r="B56" s="9"/>
      <c r="C56" s="9"/>
      <c r="D56" s="9"/>
      <c r="E56" s="9"/>
      <c r="F56" s="9"/>
      <c r="G56" s="9"/>
      <c r="H56" s="9">
        <v>286</v>
      </c>
      <c r="I56" s="9"/>
      <c r="J56" s="10"/>
    </row>
    <row r="57" spans="1:10" ht="16.5" thickBot="1">
      <c r="A57" s="8" t="s">
        <v>222</v>
      </c>
      <c r="B57" s="9"/>
      <c r="C57" s="9"/>
      <c r="D57" s="9"/>
      <c r="E57" s="9"/>
      <c r="F57" s="9"/>
      <c r="G57" s="9"/>
      <c r="H57" s="22">
        <v>16</v>
      </c>
      <c r="I57" s="9"/>
      <c r="J57" s="10"/>
    </row>
    <row r="58" spans="1:10">
      <c r="A58" s="8" t="s">
        <v>19</v>
      </c>
      <c r="B58" s="9"/>
      <c r="C58" s="9"/>
      <c r="D58" s="9"/>
      <c r="E58" s="9"/>
      <c r="F58" s="9"/>
      <c r="G58" s="9"/>
      <c r="H58" s="9">
        <f>H56-H57</f>
        <v>270</v>
      </c>
      <c r="I58" s="9"/>
      <c r="J58" s="10"/>
    </row>
    <row r="59" spans="1:10" ht="16.5" thickBot="1">
      <c r="A59" s="8" t="s">
        <v>20</v>
      </c>
      <c r="B59" s="9"/>
      <c r="C59" s="9"/>
      <c r="D59" s="9"/>
      <c r="E59" s="9"/>
      <c r="F59" s="9"/>
      <c r="G59" s="9"/>
      <c r="H59" s="22">
        <v>0.30299999999999999</v>
      </c>
      <c r="I59" s="9"/>
      <c r="J59" s="10"/>
    </row>
    <row r="60" spans="1:10">
      <c r="A60" s="8" t="s">
        <v>223</v>
      </c>
      <c r="B60" s="9"/>
      <c r="C60" s="9"/>
      <c r="D60" s="9"/>
      <c r="E60" s="9"/>
      <c r="F60" s="9"/>
      <c r="G60" s="9"/>
      <c r="H60" s="9">
        <f>ROUND(H58*H59,0)</f>
        <v>82</v>
      </c>
      <c r="I60" s="9"/>
      <c r="J60" s="10"/>
    </row>
    <row r="61" spans="1:10" ht="16.5" thickBot="1">
      <c r="A61" s="8" t="s">
        <v>21</v>
      </c>
      <c r="B61" s="9"/>
      <c r="C61" s="9"/>
      <c r="D61" s="9"/>
      <c r="E61" s="9"/>
      <c r="F61" s="9"/>
      <c r="G61" s="9"/>
      <c r="H61" s="22">
        <v>16</v>
      </c>
      <c r="I61" s="9"/>
      <c r="J61" s="10"/>
    </row>
    <row r="62" spans="1:10" ht="16.5" thickBot="1">
      <c r="A62" s="8" t="s">
        <v>245</v>
      </c>
      <c r="B62" s="9"/>
      <c r="C62" s="9"/>
      <c r="D62" s="9"/>
      <c r="E62" s="9"/>
      <c r="F62" s="9"/>
      <c r="G62" s="9"/>
      <c r="H62" s="24">
        <f>H60-H61</f>
        <v>66</v>
      </c>
      <c r="I62" s="9"/>
      <c r="J62" s="10"/>
    </row>
    <row r="63" spans="1:10" ht="7.5" customHeight="1" thickTop="1">
      <c r="A63" s="8"/>
      <c r="B63" s="9"/>
      <c r="C63" s="9"/>
      <c r="D63" s="9"/>
      <c r="E63" s="9"/>
      <c r="F63" s="9"/>
      <c r="G63" s="9"/>
      <c r="H63" s="9"/>
      <c r="I63" s="9"/>
      <c r="J63" s="10"/>
    </row>
    <row r="64" spans="1:10">
      <c r="A64" s="25" t="s">
        <v>24</v>
      </c>
      <c r="B64" s="9"/>
      <c r="C64" s="9"/>
      <c r="D64" s="9"/>
      <c r="E64" s="9"/>
      <c r="F64" s="9"/>
      <c r="G64" s="9"/>
      <c r="H64" s="9"/>
      <c r="I64" s="9"/>
      <c r="J64" s="10"/>
    </row>
    <row r="65" spans="1:10" ht="7.5" customHeight="1">
      <c r="A65" s="8"/>
      <c r="B65" s="9"/>
      <c r="C65" s="9"/>
      <c r="D65" s="9"/>
      <c r="E65" s="9"/>
      <c r="F65" s="9"/>
      <c r="G65" s="9"/>
      <c r="H65" s="9"/>
      <c r="I65" s="9"/>
      <c r="J65" s="10"/>
    </row>
    <row r="66" spans="1:10">
      <c r="A66" s="8" t="s">
        <v>22</v>
      </c>
      <c r="B66" s="9"/>
      <c r="C66" s="9"/>
      <c r="D66" s="9"/>
      <c r="E66" s="9"/>
      <c r="F66" s="9"/>
      <c r="G66" s="9"/>
      <c r="H66" s="9"/>
      <c r="I66" s="9"/>
      <c r="J66" s="10"/>
    </row>
    <row r="67" spans="1:10">
      <c r="A67" s="8"/>
      <c r="B67" s="9" t="s">
        <v>215</v>
      </c>
      <c r="C67" s="9"/>
      <c r="D67" s="9"/>
      <c r="E67" s="9"/>
      <c r="F67" s="9"/>
      <c r="G67" s="9"/>
      <c r="H67" s="9">
        <v>29</v>
      </c>
      <c r="I67" s="9"/>
      <c r="J67" s="10"/>
    </row>
    <row r="68" spans="1:10">
      <c r="A68" s="8"/>
      <c r="B68" s="9" t="s">
        <v>123</v>
      </c>
      <c r="C68" s="9"/>
      <c r="D68" s="9"/>
      <c r="E68" s="9"/>
      <c r="F68" s="9"/>
      <c r="G68" s="9"/>
      <c r="H68" s="9">
        <v>31</v>
      </c>
      <c r="I68" s="9"/>
      <c r="J68" s="10"/>
    </row>
    <row r="69" spans="1:10" ht="16.5" thickBot="1">
      <c r="A69" s="8"/>
      <c r="B69" s="9" t="s">
        <v>228</v>
      </c>
      <c r="C69" s="9"/>
      <c r="D69" s="9"/>
      <c r="E69" s="9"/>
      <c r="F69" s="9"/>
      <c r="G69" s="9"/>
      <c r="H69" s="22">
        <v>6</v>
      </c>
      <c r="I69" s="9"/>
      <c r="J69" s="10"/>
    </row>
    <row r="70" spans="1:10" ht="16.5" thickBot="1">
      <c r="A70" s="8"/>
      <c r="B70" s="12" t="s">
        <v>13</v>
      </c>
      <c r="C70" s="9"/>
      <c r="D70" s="9"/>
      <c r="E70" s="9"/>
      <c r="F70" s="9"/>
      <c r="G70" s="9"/>
      <c r="H70" s="26">
        <f>SUM(H67:H69)</f>
        <v>66</v>
      </c>
      <c r="I70" s="9"/>
      <c r="J70" s="10"/>
    </row>
    <row r="71" spans="1:10" ht="16.5" thickTop="1">
      <c r="A71" s="8" t="s">
        <v>23</v>
      </c>
      <c r="B71" s="9"/>
      <c r="C71" s="9"/>
      <c r="D71" s="9"/>
      <c r="E71" s="9"/>
      <c r="F71" s="9"/>
      <c r="G71" s="9"/>
      <c r="H71" s="9"/>
      <c r="I71" s="9"/>
      <c r="J71" s="10"/>
    </row>
    <row r="72" spans="1:10">
      <c r="A72" s="8"/>
      <c r="B72" s="9" t="s">
        <v>230</v>
      </c>
      <c r="C72" s="9"/>
      <c r="D72" s="9"/>
      <c r="E72" s="9"/>
      <c r="F72" s="9"/>
      <c r="G72" s="9"/>
      <c r="H72" s="9">
        <v>6</v>
      </c>
      <c r="I72" s="9"/>
      <c r="J72" s="10"/>
    </row>
    <row r="73" spans="1:10" ht="16.5" thickBot="1">
      <c r="A73" s="8"/>
      <c r="B73" s="12" t="s">
        <v>13</v>
      </c>
      <c r="C73" s="9"/>
      <c r="D73" s="9"/>
      <c r="E73" s="9"/>
      <c r="F73" s="9"/>
      <c r="G73" s="9"/>
      <c r="H73" s="27">
        <f>SUM(H72:H72)</f>
        <v>6</v>
      </c>
      <c r="I73" s="9"/>
      <c r="J73" s="10"/>
    </row>
    <row r="74" spans="1:10" ht="17.25" thickTop="1" thickBot="1">
      <c r="A74" s="8"/>
      <c r="B74" s="12"/>
      <c r="C74" s="9"/>
      <c r="D74" s="9"/>
      <c r="E74" s="9"/>
      <c r="F74" s="9"/>
      <c r="G74" s="9"/>
      <c r="H74" s="28"/>
      <c r="I74" s="9"/>
      <c r="J74" s="10"/>
    </row>
    <row r="75" spans="1:10" ht="16.5" thickBot="1">
      <c r="A75" s="8"/>
      <c r="B75" s="29" t="s">
        <v>71</v>
      </c>
      <c r="C75" s="135" t="s">
        <v>224</v>
      </c>
      <c r="D75" s="30"/>
      <c r="E75" s="30"/>
      <c r="F75" s="30"/>
      <c r="G75" s="135" t="s">
        <v>72</v>
      </c>
      <c r="H75" s="30"/>
      <c r="I75" s="30"/>
      <c r="J75" s="31"/>
    </row>
    <row r="76" spans="1:10">
      <c r="A76" s="8"/>
      <c r="B76" s="32"/>
      <c r="C76" s="30"/>
      <c r="D76" s="30"/>
      <c r="E76" s="30" t="s">
        <v>225</v>
      </c>
      <c r="F76" s="30"/>
      <c r="H76" s="30"/>
      <c r="I76" s="30"/>
      <c r="J76" s="31"/>
    </row>
    <row r="77" spans="1:10">
      <c r="A77" s="8"/>
      <c r="B77" s="14"/>
      <c r="C77" s="9"/>
      <c r="D77" s="9"/>
      <c r="E77" s="9"/>
      <c r="F77" s="9"/>
      <c r="G77" s="9"/>
      <c r="H77" s="9"/>
      <c r="I77" s="9"/>
      <c r="J77" s="10"/>
    </row>
    <row r="78" spans="1:10">
      <c r="A78" s="8" t="s">
        <v>27</v>
      </c>
      <c r="B78" s="12" t="s">
        <v>28</v>
      </c>
      <c r="C78" s="9"/>
      <c r="D78" s="9"/>
      <c r="E78" s="9"/>
      <c r="F78" s="9"/>
      <c r="G78" s="9"/>
      <c r="H78" s="9"/>
      <c r="I78" s="9"/>
      <c r="J78" s="10"/>
    </row>
    <row r="79" spans="1:10">
      <c r="A79" s="8"/>
      <c r="B79" s="9" t="s">
        <v>31</v>
      </c>
      <c r="C79" s="9"/>
      <c r="D79" s="9"/>
      <c r="E79" s="9"/>
      <c r="F79" s="9"/>
      <c r="G79" s="9"/>
      <c r="H79" s="9"/>
      <c r="I79" s="9"/>
      <c r="J79" s="10"/>
    </row>
    <row r="80" spans="1:10">
      <c r="A80" s="8"/>
      <c r="B80" s="9"/>
      <c r="C80" s="9" t="s">
        <v>226</v>
      </c>
      <c r="D80" s="9"/>
      <c r="E80" s="9"/>
      <c r="F80" s="9"/>
      <c r="G80" s="9"/>
      <c r="H80" s="136">
        <v>21895.96</v>
      </c>
      <c r="I80" s="73"/>
      <c r="J80" s="10"/>
    </row>
    <row r="81" spans="1:14">
      <c r="A81" s="8"/>
      <c r="B81" s="9"/>
      <c r="C81" s="9" t="s">
        <v>123</v>
      </c>
      <c r="D81" s="9"/>
      <c r="E81" s="9"/>
      <c r="F81" s="9"/>
      <c r="G81" s="9"/>
      <c r="H81" s="136">
        <v>22651</v>
      </c>
      <c r="I81" s="9"/>
      <c r="J81" s="10"/>
    </row>
    <row r="82" spans="1:14">
      <c r="A82" s="8"/>
      <c r="B82" s="9"/>
      <c r="C82" s="9" t="s">
        <v>227</v>
      </c>
      <c r="D82" s="9"/>
      <c r="E82" s="9"/>
      <c r="F82" s="9"/>
      <c r="G82" s="9"/>
      <c r="H82" s="33">
        <v>9060.39</v>
      </c>
      <c r="I82" s="9"/>
      <c r="J82" s="10"/>
    </row>
    <row r="83" spans="1:14" ht="16.5" thickBot="1">
      <c r="A83" s="8"/>
      <c r="B83" s="9"/>
      <c r="C83" s="12" t="s">
        <v>13</v>
      </c>
      <c r="D83" s="9"/>
      <c r="E83" s="9"/>
      <c r="F83" s="9"/>
      <c r="G83" s="9"/>
      <c r="H83" s="137">
        <f>SUM(H80:H82)</f>
        <v>53607.35</v>
      </c>
      <c r="I83" s="9"/>
      <c r="J83" s="10"/>
      <c r="M83" s="74"/>
      <c r="N83" s="74"/>
    </row>
    <row r="84" spans="1:14" ht="7.5" customHeight="1" thickTop="1">
      <c r="A84" s="8"/>
      <c r="B84" s="9"/>
      <c r="C84" s="9"/>
      <c r="D84" s="9"/>
      <c r="E84" s="9"/>
      <c r="F84" s="9"/>
      <c r="G84" s="9"/>
      <c r="H84" s="9"/>
      <c r="I84" s="9"/>
      <c r="J84" s="10"/>
    </row>
    <row r="85" spans="1:14">
      <c r="A85" s="8"/>
      <c r="B85" s="9" t="s">
        <v>25</v>
      </c>
      <c r="C85" s="9"/>
      <c r="D85" s="9"/>
      <c r="E85" s="9"/>
      <c r="F85" s="9"/>
      <c r="G85" s="9"/>
      <c r="H85" s="9"/>
      <c r="I85" s="9"/>
      <c r="J85" s="10"/>
    </row>
    <row r="86" spans="1:14">
      <c r="A86" s="8"/>
      <c r="B86" s="9"/>
      <c r="C86" s="9" t="s">
        <v>215</v>
      </c>
      <c r="D86" s="9"/>
      <c r="E86" s="9"/>
      <c r="F86" s="9"/>
      <c r="G86" s="9"/>
      <c r="H86" s="136">
        <v>21895.96</v>
      </c>
      <c r="I86" s="9"/>
      <c r="J86" s="10"/>
    </row>
    <row r="87" spans="1:14">
      <c r="A87" s="8"/>
      <c r="B87" s="9"/>
      <c r="C87" s="9" t="s">
        <v>123</v>
      </c>
      <c r="D87" s="9"/>
      <c r="E87" s="9"/>
      <c r="F87" s="9"/>
      <c r="G87" s="9"/>
      <c r="H87" s="136">
        <v>22651</v>
      </c>
      <c r="I87" s="9"/>
      <c r="J87" s="10"/>
    </row>
    <row r="88" spans="1:14">
      <c r="A88" s="8"/>
      <c r="B88" s="9"/>
      <c r="C88" s="9" t="s">
        <v>229</v>
      </c>
      <c r="D88" s="9"/>
      <c r="E88" s="9"/>
      <c r="F88" s="9"/>
      <c r="G88" s="9"/>
      <c r="H88" s="33">
        <v>4530.1899999999996</v>
      </c>
      <c r="I88" s="9"/>
      <c r="J88" s="10"/>
    </row>
    <row r="89" spans="1:14" ht="16.5" thickBot="1">
      <c r="A89" s="8"/>
      <c r="B89" s="9"/>
      <c r="C89" s="12" t="s">
        <v>13</v>
      </c>
      <c r="D89" s="9"/>
      <c r="E89" s="9"/>
      <c r="F89" s="9"/>
      <c r="G89" s="9"/>
      <c r="H89" s="137">
        <f>SUM(H86:H88)</f>
        <v>49077.15</v>
      </c>
      <c r="I89" s="9"/>
      <c r="J89" s="10"/>
    </row>
    <row r="90" spans="1:14" ht="7.5" customHeight="1" thickTop="1" thickBot="1">
      <c r="A90" s="8"/>
      <c r="B90" s="9"/>
      <c r="C90" s="9"/>
      <c r="D90" s="9"/>
      <c r="E90" s="9"/>
      <c r="F90" s="9"/>
      <c r="G90" s="9"/>
      <c r="H90" s="9"/>
      <c r="I90" s="9"/>
      <c r="J90" s="10"/>
    </row>
    <row r="91" spans="1:14" ht="16.5" thickBot="1">
      <c r="A91" s="8"/>
      <c r="B91" s="12" t="s">
        <v>29</v>
      </c>
      <c r="C91" s="9"/>
      <c r="D91" s="9"/>
      <c r="E91" s="9"/>
      <c r="F91" s="9"/>
      <c r="G91" s="9"/>
      <c r="H91" s="34">
        <f>H83-H89</f>
        <v>4530.1999999999971</v>
      </c>
      <c r="I91" s="9"/>
      <c r="J91" s="10"/>
    </row>
    <row r="92" spans="1:14">
      <c r="A92" s="8"/>
      <c r="B92" s="9"/>
      <c r="C92" s="9" t="s">
        <v>30</v>
      </c>
      <c r="D92" s="9"/>
      <c r="E92" s="9"/>
      <c r="F92" s="9"/>
      <c r="G92" s="9"/>
      <c r="H92" s="9"/>
      <c r="I92" s="9"/>
      <c r="J92" s="10"/>
    </row>
    <row r="93" spans="1:14" ht="7.5" customHeight="1">
      <c r="A93" s="8"/>
      <c r="B93" s="9"/>
      <c r="C93" s="9"/>
      <c r="D93" s="9"/>
      <c r="E93" s="9"/>
      <c r="F93" s="9"/>
      <c r="G93" s="9"/>
      <c r="H93" s="9"/>
      <c r="I93" s="9"/>
      <c r="J93" s="10"/>
    </row>
    <row r="94" spans="1:14">
      <c r="A94" s="8"/>
      <c r="B94" s="12" t="s">
        <v>32</v>
      </c>
      <c r="C94" s="9"/>
      <c r="D94" s="9"/>
      <c r="E94" s="9"/>
      <c r="F94" s="9"/>
      <c r="G94" s="9"/>
      <c r="H94" s="9"/>
      <c r="I94" s="9"/>
      <c r="J94" s="10"/>
    </row>
    <row r="95" spans="1:14">
      <c r="A95" s="8"/>
      <c r="B95" s="9"/>
      <c r="C95" s="9" t="s">
        <v>231</v>
      </c>
      <c r="D95" s="9"/>
      <c r="E95" s="9"/>
      <c r="F95" s="9"/>
      <c r="G95" s="9"/>
      <c r="H95" s="33">
        <f>ROUND(22651/30*6,2)</f>
        <v>4530.2</v>
      </c>
      <c r="I95" s="9"/>
      <c r="J95" s="10"/>
    </row>
    <row r="96" spans="1:14" ht="16.5" thickBot="1">
      <c r="A96" s="20"/>
      <c r="B96" s="22"/>
      <c r="C96" s="21" t="s">
        <v>13</v>
      </c>
      <c r="D96" s="21"/>
      <c r="E96" s="21"/>
      <c r="F96" s="21"/>
      <c r="G96" s="21"/>
      <c r="H96" s="35">
        <f>SUM(H95:H95)</f>
        <v>4530.2</v>
      </c>
      <c r="I96" s="22"/>
      <c r="J96" s="16"/>
    </row>
    <row r="97" spans="1:10">
      <c r="A97" s="8"/>
      <c r="B97" s="9"/>
      <c r="C97" s="12"/>
      <c r="D97" s="12"/>
      <c r="E97" s="12"/>
      <c r="F97" s="12"/>
      <c r="G97" s="12"/>
      <c r="H97" s="133"/>
      <c r="I97" s="9"/>
      <c r="J97" s="10"/>
    </row>
    <row r="98" spans="1:10">
      <c r="A98" s="8"/>
      <c r="B98" s="9"/>
      <c r="C98" s="12"/>
      <c r="D98" s="12"/>
      <c r="E98" s="12"/>
      <c r="F98" s="12"/>
      <c r="G98" s="12"/>
      <c r="H98" s="133"/>
      <c r="I98" s="9"/>
      <c r="J98" s="10"/>
    </row>
    <row r="99" spans="1:10">
      <c r="A99" s="8"/>
      <c r="B99" s="9"/>
      <c r="C99" s="12"/>
      <c r="D99" s="12"/>
      <c r="E99" s="12"/>
      <c r="F99" s="12"/>
      <c r="G99" s="12"/>
      <c r="H99" s="133"/>
      <c r="I99" s="9"/>
      <c r="J99" s="10"/>
    </row>
    <row r="100" spans="1:10">
      <c r="A100" s="8"/>
      <c r="B100" s="9"/>
      <c r="C100" s="12"/>
      <c r="D100" s="12"/>
      <c r="E100" s="12"/>
      <c r="F100" s="12"/>
      <c r="G100" s="12"/>
      <c r="H100" s="133"/>
      <c r="I100" s="9"/>
      <c r="J100" s="10"/>
    </row>
    <row r="101" spans="1:10">
      <c r="A101" s="8"/>
      <c r="B101" s="9"/>
      <c r="C101" s="12"/>
      <c r="D101" s="12"/>
      <c r="E101" s="12"/>
      <c r="F101" s="12"/>
      <c r="G101" s="12"/>
      <c r="H101" s="133"/>
      <c r="I101" s="9"/>
      <c r="J101" s="10"/>
    </row>
    <row r="102" spans="1:10">
      <c r="A102" s="8"/>
      <c r="B102" s="9"/>
      <c r="C102" s="12"/>
      <c r="D102" s="12"/>
      <c r="E102" s="12"/>
      <c r="F102" s="12"/>
      <c r="G102" s="12"/>
      <c r="H102" s="133"/>
      <c r="I102" s="9"/>
      <c r="J102" s="10"/>
    </row>
    <row r="103" spans="1:10" ht="16.5" thickBot="1">
      <c r="A103" s="8"/>
      <c r="B103" s="9"/>
      <c r="C103" s="12"/>
      <c r="D103" s="12"/>
      <c r="E103" s="12"/>
      <c r="F103" s="12"/>
      <c r="G103" s="12"/>
      <c r="H103" s="133"/>
      <c r="I103" s="9"/>
      <c r="J103" s="10"/>
    </row>
    <row r="104" spans="1:10">
      <c r="A104" s="163" t="s">
        <v>18</v>
      </c>
      <c r="B104" s="164"/>
      <c r="C104" s="164"/>
      <c r="D104" s="164"/>
      <c r="E104" s="164"/>
      <c r="F104" s="164"/>
      <c r="G104" s="164"/>
      <c r="H104" s="164"/>
      <c r="I104" s="164"/>
      <c r="J104" s="165"/>
    </row>
    <row r="105" spans="1:10">
      <c r="A105" s="8" t="s">
        <v>232</v>
      </c>
      <c r="B105" s="9"/>
      <c r="C105" s="9"/>
      <c r="D105" s="9"/>
      <c r="E105" s="9"/>
      <c r="F105" s="9"/>
      <c r="G105" s="9"/>
      <c r="H105" s="9"/>
      <c r="I105" s="9"/>
      <c r="J105" s="10"/>
    </row>
    <row r="106" spans="1:10">
      <c r="A106" s="8"/>
      <c r="B106" s="9" t="s">
        <v>233</v>
      </c>
      <c r="C106" s="9"/>
      <c r="D106" s="9"/>
      <c r="E106" s="9"/>
      <c r="F106" s="9"/>
      <c r="G106" s="9"/>
      <c r="H106" s="9"/>
      <c r="I106" s="9"/>
      <c r="J106" s="10"/>
    </row>
    <row r="107" spans="1:10">
      <c r="A107" s="8"/>
      <c r="B107" s="9" t="s">
        <v>54</v>
      </c>
      <c r="C107" s="9"/>
      <c r="D107" s="9"/>
      <c r="E107" s="9"/>
      <c r="F107" s="9"/>
      <c r="G107" s="9"/>
      <c r="H107" s="9"/>
      <c r="I107" s="9"/>
      <c r="J107" s="10"/>
    </row>
    <row r="108" spans="1:10">
      <c r="A108" s="8"/>
      <c r="B108" s="9">
        <v>2015</v>
      </c>
      <c r="C108" s="9" t="s">
        <v>33</v>
      </c>
      <c r="D108" s="9"/>
      <c r="E108" s="9"/>
      <c r="F108" s="9"/>
      <c r="G108" s="9"/>
      <c r="H108" s="9"/>
      <c r="I108" s="9">
        <f>30-10+1</f>
        <v>21</v>
      </c>
      <c r="J108" s="10"/>
    </row>
    <row r="109" spans="1:10">
      <c r="A109" s="8"/>
      <c r="B109" s="9"/>
      <c r="C109" s="9" t="s">
        <v>6</v>
      </c>
      <c r="D109" s="9"/>
      <c r="E109" s="9"/>
      <c r="F109" s="9"/>
      <c r="G109" s="9"/>
      <c r="H109" s="9"/>
      <c r="I109" s="9">
        <v>31</v>
      </c>
      <c r="J109" s="10"/>
    </row>
    <row r="110" spans="1:10">
      <c r="A110" s="8"/>
      <c r="B110" s="9"/>
      <c r="C110" s="9" t="s">
        <v>7</v>
      </c>
      <c r="D110" s="9"/>
      <c r="E110" s="9"/>
      <c r="F110" s="9"/>
      <c r="G110" s="9"/>
      <c r="H110" s="9"/>
      <c r="I110" s="9">
        <v>30</v>
      </c>
      <c r="J110" s="10"/>
    </row>
    <row r="111" spans="1:10">
      <c r="A111" s="8"/>
      <c r="B111" s="9"/>
      <c r="C111" s="14" t="s">
        <v>8</v>
      </c>
      <c r="D111" s="9"/>
      <c r="E111" s="9"/>
      <c r="F111" s="9"/>
      <c r="G111" s="9"/>
      <c r="H111" s="9"/>
      <c r="I111" s="9">
        <v>31</v>
      </c>
      <c r="J111" s="10"/>
    </row>
    <row r="112" spans="1:10">
      <c r="A112" s="8"/>
      <c r="B112" s="9">
        <v>2016</v>
      </c>
      <c r="C112" s="14" t="s">
        <v>9</v>
      </c>
      <c r="D112" s="9"/>
      <c r="E112" s="9"/>
      <c r="F112" s="9"/>
      <c r="G112" s="9"/>
      <c r="H112" s="9"/>
      <c r="I112" s="14">
        <v>31</v>
      </c>
      <c r="J112" s="10"/>
    </row>
    <row r="113" spans="1:10">
      <c r="A113" s="8"/>
      <c r="B113" s="9"/>
      <c r="C113" s="14" t="s">
        <v>10</v>
      </c>
      <c r="D113" s="9"/>
      <c r="E113" s="9"/>
      <c r="F113" s="9"/>
      <c r="G113" s="9"/>
      <c r="H113" s="9"/>
      <c r="I113" s="14">
        <v>29</v>
      </c>
      <c r="J113" s="10"/>
    </row>
    <row r="114" spans="1:10">
      <c r="A114" s="8"/>
      <c r="B114" s="9"/>
      <c r="C114" s="14" t="s">
        <v>78</v>
      </c>
      <c r="D114" s="9"/>
      <c r="E114" s="9"/>
      <c r="F114" s="9"/>
      <c r="G114" s="9"/>
      <c r="H114" s="9"/>
      <c r="I114" s="14">
        <v>31</v>
      </c>
      <c r="J114" s="10"/>
    </row>
    <row r="115" spans="1:10">
      <c r="A115" s="8"/>
      <c r="B115" s="9"/>
      <c r="C115" s="14" t="s">
        <v>284</v>
      </c>
      <c r="D115" s="9"/>
      <c r="E115" s="9"/>
      <c r="F115" s="9"/>
      <c r="G115" s="9"/>
      <c r="H115" s="9"/>
      <c r="I115" s="14">
        <v>1</v>
      </c>
      <c r="J115" s="10"/>
    </row>
    <row r="116" spans="1:10" ht="16.5" thickBot="1">
      <c r="A116" s="8"/>
      <c r="B116" s="9"/>
      <c r="C116" s="36" t="s">
        <v>34</v>
      </c>
      <c r="D116" s="9"/>
      <c r="E116" s="9"/>
      <c r="F116" s="9"/>
      <c r="G116" s="9"/>
      <c r="H116" s="9"/>
      <c r="I116" s="37">
        <f>SUM(I108:I115)</f>
        <v>205</v>
      </c>
      <c r="J116" s="10"/>
    </row>
    <row r="117" spans="1:10" ht="9" customHeight="1" thickTop="1">
      <c r="A117" s="8"/>
      <c r="B117" s="9"/>
      <c r="C117" s="14"/>
      <c r="D117" s="9"/>
      <c r="E117" s="9"/>
      <c r="F117" s="9"/>
      <c r="G117" s="9"/>
      <c r="H117" s="9"/>
      <c r="I117" s="9"/>
      <c r="J117" s="10"/>
    </row>
    <row r="118" spans="1:10">
      <c r="A118" s="8"/>
      <c r="B118" s="9" t="s">
        <v>285</v>
      </c>
      <c r="C118" s="9"/>
      <c r="D118" s="9"/>
      <c r="E118" s="9"/>
      <c r="F118" s="9"/>
      <c r="G118" s="9"/>
      <c r="H118" s="9"/>
      <c r="I118" s="9">
        <f>I116-3</f>
        <v>202</v>
      </c>
      <c r="J118" s="10"/>
    </row>
    <row r="119" spans="1:10" ht="16.5" thickBot="1">
      <c r="A119" s="8"/>
      <c r="B119" s="9" t="s">
        <v>222</v>
      </c>
      <c r="C119" s="9"/>
      <c r="D119" s="9"/>
      <c r="E119" s="9"/>
      <c r="F119" s="9"/>
      <c r="G119" s="9"/>
      <c r="H119" s="9"/>
      <c r="I119" s="22">
        <v>16</v>
      </c>
      <c r="J119" s="10"/>
    </row>
    <row r="120" spans="1:10">
      <c r="A120" s="8"/>
      <c r="B120" s="9" t="s">
        <v>19</v>
      </c>
      <c r="C120" s="9"/>
      <c r="D120" s="9"/>
      <c r="E120" s="9"/>
      <c r="F120" s="9"/>
      <c r="G120" s="9"/>
      <c r="H120" s="9"/>
      <c r="I120" s="9">
        <f>I118-I119</f>
        <v>186</v>
      </c>
      <c r="J120" s="10"/>
    </row>
    <row r="121" spans="1:10" ht="16.5" thickBot="1">
      <c r="A121" s="8"/>
      <c r="B121" s="9" t="s">
        <v>20</v>
      </c>
      <c r="C121" s="9"/>
      <c r="D121" s="9"/>
      <c r="E121" s="9"/>
      <c r="F121" s="9"/>
      <c r="G121" s="9"/>
      <c r="H121" s="9"/>
      <c r="I121" s="22">
        <v>0.30299999999999999</v>
      </c>
      <c r="J121" s="10"/>
    </row>
    <row r="122" spans="1:10">
      <c r="A122" s="8"/>
      <c r="B122" s="9" t="s">
        <v>234</v>
      </c>
      <c r="C122" s="9"/>
      <c r="D122" s="9"/>
      <c r="E122" s="9"/>
      <c r="F122" s="9"/>
      <c r="G122" s="9"/>
      <c r="H122" s="9"/>
      <c r="I122" s="9">
        <f>ROUND(I120*I121,0)</f>
        <v>56</v>
      </c>
      <c r="J122" s="10"/>
    </row>
    <row r="123" spans="1:10" ht="16.5" thickBot="1">
      <c r="A123" s="8"/>
      <c r="B123" s="9" t="s">
        <v>21</v>
      </c>
      <c r="C123" s="9"/>
      <c r="D123" s="9"/>
      <c r="E123" s="9"/>
      <c r="F123" s="9"/>
      <c r="G123" s="9"/>
      <c r="H123" s="9"/>
      <c r="I123" s="22">
        <v>16</v>
      </c>
      <c r="J123" s="10"/>
    </row>
    <row r="124" spans="1:10" ht="16.5" thickBot="1">
      <c r="A124" s="8"/>
      <c r="B124" s="9" t="s">
        <v>246</v>
      </c>
      <c r="C124" s="9"/>
      <c r="D124" s="9"/>
      <c r="E124" s="9"/>
      <c r="F124" s="9"/>
      <c r="G124" s="9"/>
      <c r="H124" s="9"/>
      <c r="I124" s="24">
        <f>I122-I123</f>
        <v>40</v>
      </c>
      <c r="J124" s="10"/>
    </row>
    <row r="125" spans="1:10" ht="9" customHeight="1" thickTop="1">
      <c r="A125" s="8"/>
      <c r="B125" s="9"/>
      <c r="C125" s="9"/>
      <c r="D125" s="9"/>
      <c r="E125" s="9"/>
      <c r="F125" s="9"/>
      <c r="G125" s="9"/>
      <c r="H125" s="9"/>
      <c r="I125" s="12"/>
      <c r="J125" s="10"/>
    </row>
    <row r="126" spans="1:10">
      <c r="A126" s="8"/>
      <c r="B126" s="18" t="s">
        <v>24</v>
      </c>
      <c r="C126" s="9"/>
      <c r="D126" s="9"/>
      <c r="E126" s="9"/>
      <c r="F126" s="9"/>
      <c r="G126" s="9"/>
      <c r="H126" s="9"/>
      <c r="I126" s="12"/>
      <c r="J126" s="10"/>
    </row>
    <row r="127" spans="1:10">
      <c r="A127" s="8"/>
      <c r="B127" s="9" t="s">
        <v>22</v>
      </c>
      <c r="C127" s="9"/>
      <c r="D127" s="9"/>
      <c r="E127" s="9"/>
      <c r="F127" s="9"/>
      <c r="G127" s="9"/>
      <c r="H127" s="9"/>
      <c r="I127" s="9"/>
      <c r="J127" s="10"/>
    </row>
    <row r="128" spans="1:10">
      <c r="A128" s="8"/>
      <c r="B128" s="9"/>
      <c r="C128" s="9" t="s">
        <v>215</v>
      </c>
      <c r="D128" s="9"/>
      <c r="E128" s="9"/>
      <c r="F128" s="9"/>
      <c r="G128" s="9"/>
      <c r="H128" s="9"/>
      <c r="I128" s="9">
        <v>29</v>
      </c>
      <c r="J128" s="10"/>
    </row>
    <row r="129" spans="1:10">
      <c r="A129" s="8"/>
      <c r="B129" s="9"/>
      <c r="C129" s="9" t="s">
        <v>235</v>
      </c>
      <c r="D129" s="9"/>
      <c r="E129" s="9"/>
      <c r="F129" s="9"/>
      <c r="G129" s="9"/>
      <c r="H129" s="9"/>
      <c r="I129" s="9">
        <v>11</v>
      </c>
      <c r="J129" s="10"/>
    </row>
    <row r="130" spans="1:10" ht="16.5" thickBot="1">
      <c r="A130" s="8"/>
      <c r="B130" s="9"/>
      <c r="C130" s="12" t="s">
        <v>13</v>
      </c>
      <c r="D130" s="9"/>
      <c r="E130" s="9"/>
      <c r="F130" s="9"/>
      <c r="G130" s="9"/>
      <c r="H130" s="9"/>
      <c r="I130" s="37">
        <f>SUM(I128:I129)</f>
        <v>40</v>
      </c>
      <c r="J130" s="10"/>
    </row>
    <row r="131" spans="1:10" ht="16.5" thickTop="1">
      <c r="A131" s="8"/>
      <c r="B131" s="9"/>
      <c r="C131" s="9"/>
      <c r="D131" s="9"/>
      <c r="E131" s="9"/>
      <c r="F131" s="9"/>
      <c r="G131" s="9"/>
      <c r="H131" s="9"/>
      <c r="I131" s="9"/>
      <c r="J131" s="10"/>
    </row>
    <row r="132" spans="1:10">
      <c r="A132" s="8"/>
      <c r="B132" s="9" t="s">
        <v>23</v>
      </c>
      <c r="C132" s="9"/>
      <c r="D132" s="9"/>
      <c r="E132" s="9"/>
      <c r="F132" s="9"/>
      <c r="G132" s="9"/>
      <c r="H132" s="9"/>
      <c r="I132" s="9"/>
      <c r="J132" s="10"/>
    </row>
    <row r="133" spans="1:10">
      <c r="A133" s="8"/>
      <c r="B133" s="9"/>
      <c r="C133" s="9" t="s">
        <v>236</v>
      </c>
      <c r="D133" s="9"/>
      <c r="E133" s="9"/>
      <c r="F133" s="9"/>
      <c r="G133" s="9"/>
      <c r="H133" s="9"/>
      <c r="I133" s="9">
        <v>20</v>
      </c>
      <c r="J133" s="10"/>
    </row>
    <row r="134" spans="1:10">
      <c r="A134" s="8"/>
      <c r="B134" s="9"/>
      <c r="C134" s="9" t="s">
        <v>216</v>
      </c>
      <c r="D134" s="9"/>
      <c r="E134" s="9"/>
      <c r="F134" s="9"/>
      <c r="G134" s="9"/>
      <c r="H134" s="9"/>
      <c r="I134" s="9">
        <v>12</v>
      </c>
      <c r="J134" s="10"/>
    </row>
    <row r="135" spans="1:10" ht="16.5" thickBot="1">
      <c r="A135" s="8"/>
      <c r="B135" s="9"/>
      <c r="C135" s="12" t="s">
        <v>13</v>
      </c>
      <c r="D135" s="9"/>
      <c r="E135" s="9"/>
      <c r="F135" s="9"/>
      <c r="G135" s="9"/>
      <c r="H135" s="9"/>
      <c r="I135" s="37">
        <f>SUM(I133:I134)</f>
        <v>32</v>
      </c>
      <c r="J135" s="10"/>
    </row>
    <row r="136" spans="1:10" ht="16.5" thickTop="1">
      <c r="A136" s="8"/>
      <c r="B136" s="9"/>
      <c r="C136" s="9"/>
      <c r="D136" s="9"/>
      <c r="E136" s="9"/>
      <c r="F136" s="9"/>
      <c r="G136" s="9"/>
      <c r="H136" s="9"/>
      <c r="I136" s="9"/>
      <c r="J136" s="10"/>
    </row>
    <row r="137" spans="1:10">
      <c r="A137" s="8"/>
      <c r="B137" s="12" t="s">
        <v>28</v>
      </c>
      <c r="C137" s="9"/>
      <c r="D137" s="9"/>
      <c r="E137" s="9"/>
      <c r="F137" s="9"/>
      <c r="G137" s="9"/>
      <c r="H137" s="9"/>
      <c r="I137" s="9"/>
      <c r="J137" s="10"/>
    </row>
    <row r="138" spans="1:10">
      <c r="A138" s="8"/>
      <c r="B138" s="9" t="s">
        <v>31</v>
      </c>
      <c r="C138" s="9"/>
      <c r="D138" s="9"/>
      <c r="E138" s="9"/>
      <c r="F138" s="9"/>
      <c r="G138" s="9"/>
      <c r="H138" s="9"/>
      <c r="I138" s="9"/>
      <c r="J138" s="10"/>
    </row>
    <row r="139" spans="1:10">
      <c r="A139" s="8"/>
      <c r="B139" s="9"/>
      <c r="C139" s="9" t="s">
        <v>226</v>
      </c>
      <c r="D139" s="9"/>
      <c r="E139" s="9"/>
      <c r="F139" s="9"/>
      <c r="G139" s="9"/>
      <c r="H139" s="9"/>
      <c r="I139" s="138">
        <v>20374.43</v>
      </c>
      <c r="J139" s="10"/>
    </row>
    <row r="140" spans="1:10">
      <c r="A140" s="8"/>
      <c r="B140" s="9"/>
      <c r="C140" s="9" t="s">
        <v>123</v>
      </c>
      <c r="D140" s="9"/>
      <c r="E140" s="9"/>
      <c r="F140" s="9"/>
      <c r="G140" s="9"/>
      <c r="H140" s="9"/>
      <c r="I140" s="138">
        <v>21077</v>
      </c>
      <c r="J140" s="10"/>
    </row>
    <row r="141" spans="1:10">
      <c r="A141" s="8"/>
      <c r="B141" s="9"/>
      <c r="C141" s="9" t="s">
        <v>227</v>
      </c>
      <c r="D141" s="9"/>
      <c r="E141" s="9"/>
      <c r="F141" s="9"/>
      <c r="G141" s="9"/>
      <c r="H141" s="9"/>
      <c r="I141" s="138">
        <v>8430.7900000000009</v>
      </c>
      <c r="J141" s="10"/>
    </row>
    <row r="142" spans="1:10" ht="16.5" thickBot="1">
      <c r="A142" s="8"/>
      <c r="B142" s="9"/>
      <c r="C142" s="12" t="s">
        <v>13</v>
      </c>
      <c r="D142" s="9"/>
      <c r="E142" s="9"/>
      <c r="F142" s="9"/>
      <c r="G142" s="9"/>
      <c r="H142" s="9"/>
      <c r="I142" s="139">
        <f>SUM(I139:I141)</f>
        <v>49882.22</v>
      </c>
      <c r="J142" s="10"/>
    </row>
    <row r="143" spans="1:10" ht="16.5" thickTop="1">
      <c r="A143" s="8"/>
      <c r="B143" s="9"/>
      <c r="C143" s="9"/>
      <c r="D143" s="9"/>
      <c r="E143" s="9"/>
      <c r="F143" s="9"/>
      <c r="G143" s="9"/>
      <c r="H143" s="9"/>
      <c r="I143" s="140"/>
      <c r="J143" s="10"/>
    </row>
    <row r="144" spans="1:10">
      <c r="A144" s="8"/>
      <c r="B144" s="9" t="s">
        <v>25</v>
      </c>
      <c r="C144" s="9"/>
      <c r="D144" s="9"/>
      <c r="E144" s="9"/>
      <c r="F144" s="9"/>
      <c r="G144" s="9"/>
      <c r="H144" s="9"/>
      <c r="I144" s="140"/>
      <c r="J144" s="10"/>
    </row>
    <row r="145" spans="1:10">
      <c r="A145" s="8"/>
      <c r="B145" s="9"/>
      <c r="C145" s="9" t="s">
        <v>215</v>
      </c>
      <c r="D145" s="9"/>
      <c r="E145" s="9"/>
      <c r="F145" s="9"/>
      <c r="G145" s="9"/>
      <c r="H145" s="9"/>
      <c r="I145" s="138">
        <v>20374.43</v>
      </c>
      <c r="J145" s="10"/>
    </row>
    <row r="146" spans="1:10">
      <c r="A146" s="8"/>
      <c r="B146" s="9"/>
      <c r="C146" s="9" t="s">
        <v>237</v>
      </c>
      <c r="D146" s="9"/>
      <c r="E146" s="9"/>
      <c r="F146" s="9"/>
      <c r="G146" s="9"/>
      <c r="H146" s="9"/>
      <c r="I146" s="138">
        <v>7478.93</v>
      </c>
      <c r="J146" s="10"/>
    </row>
    <row r="147" spans="1:10" ht="16.5" thickBot="1">
      <c r="A147" s="8"/>
      <c r="B147" s="9"/>
      <c r="C147" s="12" t="s">
        <v>13</v>
      </c>
      <c r="D147" s="9"/>
      <c r="E147" s="9"/>
      <c r="F147" s="9"/>
      <c r="G147" s="9"/>
      <c r="H147" s="9"/>
      <c r="I147" s="139">
        <f>SUM(I145:I146)</f>
        <v>27853.360000000001</v>
      </c>
      <c r="J147" s="10"/>
    </row>
    <row r="148" spans="1:10" ht="17.25" thickTop="1" thickBot="1">
      <c r="A148" s="8"/>
      <c r="B148" s="9"/>
      <c r="C148" s="9"/>
      <c r="D148" s="9"/>
      <c r="E148" s="9"/>
      <c r="F148" s="9"/>
      <c r="G148" s="9"/>
      <c r="H148" s="9"/>
      <c r="I148" s="140"/>
      <c r="J148" s="10"/>
    </row>
    <row r="149" spans="1:10" ht="16.5" thickBot="1">
      <c r="A149" s="20"/>
      <c r="B149" s="21" t="s">
        <v>29</v>
      </c>
      <c r="C149" s="22"/>
      <c r="D149" s="22"/>
      <c r="E149" s="22"/>
      <c r="F149" s="22"/>
      <c r="G149" s="22"/>
      <c r="H149" s="22"/>
      <c r="I149" s="141">
        <f>I142-I147</f>
        <v>22028.86</v>
      </c>
      <c r="J149" s="16"/>
    </row>
    <row r="150" spans="1:10">
      <c r="A150" s="8"/>
      <c r="B150" s="12"/>
      <c r="C150" s="9"/>
      <c r="D150" s="9"/>
      <c r="E150" s="9"/>
      <c r="F150" s="9"/>
      <c r="G150" s="9"/>
      <c r="H150" s="9"/>
      <c r="I150" s="134"/>
      <c r="J150" s="10"/>
    </row>
    <row r="151" spans="1:10">
      <c r="A151" s="8"/>
      <c r="B151" s="12"/>
      <c r="C151" s="9"/>
      <c r="D151" s="9"/>
      <c r="E151" s="9"/>
      <c r="F151" s="9"/>
      <c r="G151" s="9"/>
      <c r="H151" s="9"/>
      <c r="I151" s="133"/>
      <c r="J151" s="10"/>
    </row>
    <row r="152" spans="1:10">
      <c r="A152" s="8"/>
      <c r="B152" s="12"/>
      <c r="C152" s="9"/>
      <c r="D152" s="9"/>
      <c r="E152" s="9"/>
      <c r="F152" s="9"/>
      <c r="G152" s="9"/>
      <c r="H152" s="9"/>
      <c r="I152" s="133"/>
      <c r="J152" s="10"/>
    </row>
    <row r="153" spans="1:10">
      <c r="A153" s="8"/>
      <c r="B153" s="12"/>
      <c r="C153" s="9"/>
      <c r="D153" s="9"/>
      <c r="E153" s="9"/>
      <c r="F153" s="9"/>
      <c r="G153" s="9"/>
      <c r="H153" s="9"/>
      <c r="I153" s="133"/>
      <c r="J153" s="10"/>
    </row>
    <row r="154" spans="1:10">
      <c r="A154" s="8"/>
      <c r="B154" s="12"/>
      <c r="C154" s="9"/>
      <c r="D154" s="9"/>
      <c r="E154" s="9"/>
      <c r="F154" s="9"/>
      <c r="G154" s="9"/>
      <c r="H154" s="9"/>
      <c r="I154" s="133"/>
      <c r="J154" s="10"/>
    </row>
    <row r="155" spans="1:10" ht="16.5" thickBot="1">
      <c r="A155" s="8"/>
      <c r="B155" s="12"/>
      <c r="C155" s="9"/>
      <c r="D155" s="9"/>
      <c r="E155" s="9"/>
      <c r="F155" s="9"/>
      <c r="G155" s="9"/>
      <c r="H155" s="9"/>
      <c r="I155" s="133"/>
      <c r="J155" s="10"/>
    </row>
    <row r="156" spans="1:10">
      <c r="A156" s="163" t="s">
        <v>18</v>
      </c>
      <c r="B156" s="164"/>
      <c r="C156" s="164"/>
      <c r="D156" s="164"/>
      <c r="E156" s="164"/>
      <c r="F156" s="164"/>
      <c r="G156" s="164"/>
      <c r="H156" s="164"/>
      <c r="I156" s="164"/>
      <c r="J156" s="165"/>
    </row>
    <row r="157" spans="1:10">
      <c r="A157" s="8" t="s">
        <v>238</v>
      </c>
      <c r="B157" s="9"/>
      <c r="C157" s="9"/>
      <c r="D157" s="9"/>
      <c r="E157" s="9"/>
      <c r="F157" s="9"/>
      <c r="G157" s="9"/>
      <c r="H157" s="9"/>
      <c r="I157" s="9"/>
      <c r="J157" s="10"/>
    </row>
    <row r="158" spans="1:10">
      <c r="A158" s="8"/>
      <c r="B158" s="9" t="s">
        <v>239</v>
      </c>
      <c r="C158" s="9"/>
      <c r="D158" s="9"/>
      <c r="E158" s="9"/>
      <c r="F158" s="9"/>
      <c r="G158" s="9"/>
      <c r="H158" s="9"/>
      <c r="I158" s="9"/>
      <c r="J158" s="10"/>
    </row>
    <row r="159" spans="1:10">
      <c r="A159" s="8"/>
      <c r="B159" s="9"/>
      <c r="C159" s="9"/>
      <c r="D159" s="9"/>
      <c r="E159" s="9"/>
      <c r="F159" s="9"/>
      <c r="G159" s="9"/>
      <c r="H159" s="9"/>
      <c r="I159" s="9"/>
      <c r="J159" s="10"/>
    </row>
    <row r="160" spans="1:10">
      <c r="A160" s="8"/>
      <c r="B160" s="9">
        <v>2016</v>
      </c>
      <c r="C160" s="14" t="s">
        <v>241</v>
      </c>
      <c r="D160" s="9"/>
      <c r="E160" s="9"/>
      <c r="F160" s="9"/>
      <c r="G160" s="9"/>
      <c r="H160" s="9"/>
      <c r="I160" s="14">
        <v>16</v>
      </c>
      <c r="J160" s="10"/>
    </row>
    <row r="161" spans="1:10">
      <c r="A161" s="8"/>
      <c r="B161" s="9"/>
      <c r="C161" s="14" t="s">
        <v>11</v>
      </c>
      <c r="D161" s="9"/>
      <c r="E161" s="9"/>
      <c r="F161" s="9"/>
      <c r="G161" s="9"/>
      <c r="H161" s="9"/>
      <c r="I161" s="14">
        <v>31</v>
      </c>
      <c r="J161" s="10"/>
    </row>
    <row r="162" spans="1:10">
      <c r="A162" s="8"/>
      <c r="B162" s="9"/>
      <c r="C162" s="132" t="s">
        <v>240</v>
      </c>
      <c r="D162" s="9"/>
      <c r="E162" s="9"/>
      <c r="F162" s="9"/>
      <c r="G162" s="9"/>
      <c r="H162" s="9"/>
      <c r="I162" s="14">
        <v>1</v>
      </c>
      <c r="J162" s="10"/>
    </row>
    <row r="163" spans="1:10" ht="16.5" thickBot="1">
      <c r="A163" s="8"/>
      <c r="B163" s="9"/>
      <c r="C163" s="36" t="s">
        <v>34</v>
      </c>
      <c r="D163" s="9"/>
      <c r="E163" s="9"/>
      <c r="F163" s="9"/>
      <c r="G163" s="9"/>
      <c r="H163" s="9"/>
      <c r="I163" s="37">
        <f>SUM(I160:I162)</f>
        <v>48</v>
      </c>
      <c r="J163" s="10"/>
    </row>
    <row r="164" spans="1:10" ht="16.5" thickTop="1">
      <c r="A164" s="8"/>
      <c r="B164" s="9"/>
      <c r="C164" s="9"/>
      <c r="D164" s="9"/>
      <c r="E164" s="9"/>
      <c r="F164" s="9"/>
      <c r="G164" s="9"/>
      <c r="H164" s="9"/>
      <c r="I164" s="9"/>
      <c r="J164" s="10"/>
    </row>
    <row r="165" spans="1:10">
      <c r="A165" s="8"/>
      <c r="B165" s="9" t="s">
        <v>19</v>
      </c>
      <c r="C165" s="9"/>
      <c r="D165" s="9"/>
      <c r="E165" s="9"/>
      <c r="F165" s="9"/>
      <c r="G165" s="9"/>
      <c r="H165" s="9"/>
      <c r="I165" s="9">
        <f>I163</f>
        <v>48</v>
      </c>
      <c r="J165" s="10"/>
    </row>
    <row r="166" spans="1:10" ht="16.5" thickBot="1">
      <c r="A166" s="8"/>
      <c r="B166" s="9" t="s">
        <v>20</v>
      </c>
      <c r="C166" s="9"/>
      <c r="D166" s="9"/>
      <c r="E166" s="9"/>
      <c r="F166" s="9"/>
      <c r="G166" s="9"/>
      <c r="H166" s="9"/>
      <c r="I166" s="22">
        <v>0.30299999999999999</v>
      </c>
      <c r="J166" s="10"/>
    </row>
    <row r="167" spans="1:10" ht="16.5" thickBot="1">
      <c r="A167" s="8"/>
      <c r="B167" s="9" t="s">
        <v>242</v>
      </c>
      <c r="C167" s="9"/>
      <c r="D167" s="9"/>
      <c r="E167" s="9"/>
      <c r="F167" s="9"/>
      <c r="G167" s="9"/>
      <c r="H167" s="9"/>
      <c r="I167" s="38">
        <f>ROUND(I165*I166,0)</f>
        <v>15</v>
      </c>
      <c r="J167" s="10"/>
    </row>
    <row r="168" spans="1:10" ht="16.5" thickTop="1">
      <c r="A168" s="8"/>
      <c r="B168" s="9"/>
      <c r="C168" s="9"/>
      <c r="D168" s="9"/>
      <c r="E168" s="9"/>
      <c r="F168" s="9"/>
      <c r="G168" s="9"/>
      <c r="H168" s="9"/>
      <c r="I168" s="12"/>
      <c r="J168" s="10"/>
    </row>
    <row r="169" spans="1:10">
      <c r="A169" s="8"/>
      <c r="B169" s="18" t="s">
        <v>24</v>
      </c>
      <c r="C169" s="9"/>
      <c r="D169" s="9"/>
      <c r="E169" s="9"/>
      <c r="F169" s="9"/>
      <c r="G169" s="9"/>
      <c r="H169" s="9"/>
      <c r="I169" s="12"/>
      <c r="J169" s="10"/>
    </row>
    <row r="170" spans="1:10">
      <c r="A170" s="8"/>
      <c r="B170" s="9" t="s">
        <v>22</v>
      </c>
      <c r="C170" s="9"/>
      <c r="D170" s="9"/>
      <c r="E170" s="9"/>
      <c r="F170" s="9"/>
      <c r="G170" s="9"/>
      <c r="H170" s="9"/>
      <c r="I170" s="9"/>
      <c r="J170" s="10"/>
    </row>
    <row r="171" spans="1:10" ht="16.5" thickBot="1">
      <c r="A171" s="8"/>
      <c r="B171" s="9"/>
      <c r="C171" s="9" t="s">
        <v>243</v>
      </c>
      <c r="D171" s="9"/>
      <c r="E171" s="9"/>
      <c r="F171" s="9"/>
      <c r="G171" s="9"/>
      <c r="H171" s="9"/>
      <c r="I171" s="39">
        <v>15</v>
      </c>
      <c r="J171" s="10"/>
    </row>
    <row r="172" spans="1:10" ht="16.5" thickTop="1">
      <c r="A172" s="8"/>
      <c r="B172" s="9"/>
      <c r="C172" s="9"/>
      <c r="D172" s="9"/>
      <c r="E172" s="9"/>
      <c r="F172" s="9"/>
      <c r="G172" s="9"/>
      <c r="H172" s="9"/>
      <c r="I172" s="9"/>
      <c r="J172" s="10"/>
    </row>
    <row r="173" spans="1:10">
      <c r="A173" s="8"/>
      <c r="B173" s="9"/>
      <c r="C173" s="9"/>
      <c r="D173" s="9"/>
      <c r="E173" s="9"/>
      <c r="F173" s="9"/>
      <c r="G173" s="9"/>
      <c r="H173" s="9"/>
      <c r="I173" s="9"/>
      <c r="J173" s="10"/>
    </row>
    <row r="174" spans="1:10">
      <c r="A174" s="8"/>
      <c r="B174" s="9" t="s">
        <v>23</v>
      </c>
      <c r="C174" s="9"/>
      <c r="D174" s="9"/>
      <c r="E174" s="9"/>
      <c r="F174" s="40" t="s">
        <v>35</v>
      </c>
      <c r="G174" s="40" t="s">
        <v>36</v>
      </c>
      <c r="H174" s="40" t="s">
        <v>37</v>
      </c>
      <c r="I174" s="41" t="s">
        <v>13</v>
      </c>
      <c r="J174" s="10"/>
    </row>
    <row r="175" spans="1:10">
      <c r="A175" s="8"/>
      <c r="B175" s="9"/>
      <c r="C175" s="9" t="s">
        <v>244</v>
      </c>
      <c r="D175" s="9"/>
      <c r="E175" s="9"/>
      <c r="F175" s="6">
        <v>14</v>
      </c>
      <c r="G175" s="6">
        <v>31</v>
      </c>
      <c r="H175" s="6">
        <v>12</v>
      </c>
      <c r="I175" s="42">
        <f>SUM(F175:H175)</f>
        <v>57</v>
      </c>
      <c r="J175" s="10"/>
    </row>
    <row r="176" spans="1:10">
      <c r="A176" s="8"/>
      <c r="B176" s="9"/>
      <c r="C176" s="9"/>
      <c r="D176" s="9"/>
      <c r="E176" s="9"/>
      <c r="F176" s="9"/>
      <c r="G176" s="9"/>
      <c r="H176" s="9"/>
      <c r="I176" s="9"/>
      <c r="J176" s="10"/>
    </row>
    <row r="177" spans="1:10" ht="17.25" customHeight="1">
      <c r="A177" s="8"/>
      <c r="B177" s="12" t="s">
        <v>100</v>
      </c>
      <c r="C177" s="9"/>
      <c r="D177" s="9"/>
      <c r="E177" s="9"/>
      <c r="F177" s="9"/>
      <c r="G177" s="9"/>
      <c r="H177" s="9"/>
      <c r="I177" s="9"/>
      <c r="J177" s="10"/>
    </row>
    <row r="178" spans="1:10" ht="17.25" customHeight="1" thickBot="1">
      <c r="A178" s="20"/>
      <c r="B178" s="21" t="s">
        <v>102</v>
      </c>
      <c r="C178" s="22"/>
      <c r="D178" s="22"/>
      <c r="E178" s="22"/>
      <c r="F178" s="22"/>
      <c r="G178" s="22"/>
      <c r="H178" s="22"/>
      <c r="I178" s="43"/>
      <c r="J178" s="16"/>
    </row>
    <row r="179" spans="1:10" ht="17.25" customHeight="1"/>
    <row r="180" spans="1:10" ht="17.25" customHeight="1"/>
    <row r="181" spans="1:10" ht="17.25" customHeight="1"/>
    <row r="182" spans="1:10" ht="17.25" customHeight="1"/>
    <row r="183" spans="1:10" ht="17.25" customHeight="1"/>
    <row r="184" spans="1:10" ht="17.25" customHeight="1"/>
    <row r="185" spans="1:10" ht="17.25" customHeight="1"/>
    <row r="186" spans="1:10" ht="17.25" customHeight="1"/>
    <row r="187" spans="1:10" ht="17.25" customHeight="1"/>
    <row r="188" spans="1:10" ht="17.25" customHeight="1"/>
  </sheetData>
  <mergeCells count="5">
    <mergeCell ref="A1:J1"/>
    <mergeCell ref="A2:J2"/>
    <mergeCell ref="A52:J52"/>
    <mergeCell ref="A104:J104"/>
    <mergeCell ref="A156:J156"/>
  </mergeCells>
  <pageMargins left="0" right="0.2" top="0.5" bottom="0.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F18"/>
  <sheetViews>
    <sheetView topLeftCell="A4" workbookViewId="0">
      <selection activeCell="V12" sqref="V12"/>
    </sheetView>
  </sheetViews>
  <sheetFormatPr defaultRowHeight="15"/>
  <cols>
    <col min="1" max="1" width="9.5703125" customWidth="1"/>
    <col min="2" max="32" width="4.7109375" bestFit="1" customWidth="1"/>
  </cols>
  <sheetData>
    <row r="1" spans="1:32" ht="26.25">
      <c r="A1" s="166" t="s">
        <v>68</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row>
    <row r="3" spans="1:32" ht="15.75" thickBot="1"/>
    <row r="4" spans="1:32" ht="23.25">
      <c r="A4" s="167" t="s">
        <v>69</v>
      </c>
      <c r="B4" s="1">
        <v>1</v>
      </c>
      <c r="C4" s="1">
        <f>B4+1</f>
        <v>2</v>
      </c>
      <c r="D4" s="1">
        <f t="shared" ref="D4:AD4" si="0">C4+1</f>
        <v>3</v>
      </c>
      <c r="E4" s="1">
        <f t="shared" si="0"/>
        <v>4</v>
      </c>
      <c r="F4" s="1">
        <f t="shared" si="0"/>
        <v>5</v>
      </c>
      <c r="G4" s="1">
        <f t="shared" si="0"/>
        <v>6</v>
      </c>
      <c r="H4" s="1">
        <f t="shared" si="0"/>
        <v>7</v>
      </c>
      <c r="I4" s="1">
        <f t="shared" si="0"/>
        <v>8</v>
      </c>
      <c r="J4" s="1">
        <f t="shared" si="0"/>
        <v>9</v>
      </c>
      <c r="K4" s="1">
        <f t="shared" si="0"/>
        <v>10</v>
      </c>
      <c r="L4" s="1">
        <f t="shared" si="0"/>
        <v>11</v>
      </c>
      <c r="M4" s="1">
        <f t="shared" si="0"/>
        <v>12</v>
      </c>
      <c r="N4" s="1">
        <f t="shared" si="0"/>
        <v>13</v>
      </c>
      <c r="O4" s="1">
        <f t="shared" si="0"/>
        <v>14</v>
      </c>
      <c r="P4" s="1">
        <f t="shared" si="0"/>
        <v>15</v>
      </c>
      <c r="Q4" s="1">
        <f t="shared" si="0"/>
        <v>16</v>
      </c>
      <c r="R4" s="1">
        <f t="shared" si="0"/>
        <v>17</v>
      </c>
      <c r="S4" s="1">
        <f>R4+1</f>
        <v>18</v>
      </c>
      <c r="T4" s="1">
        <f t="shared" si="0"/>
        <v>19</v>
      </c>
      <c r="U4" s="1">
        <f t="shared" si="0"/>
        <v>20</v>
      </c>
      <c r="V4" s="1">
        <f t="shared" si="0"/>
        <v>21</v>
      </c>
      <c r="W4" s="1">
        <f>V4+1</f>
        <v>22</v>
      </c>
      <c r="X4" s="1">
        <f t="shared" si="0"/>
        <v>23</v>
      </c>
      <c r="Y4" s="1">
        <f t="shared" si="0"/>
        <v>24</v>
      </c>
      <c r="Z4" s="1">
        <f t="shared" si="0"/>
        <v>25</v>
      </c>
      <c r="AA4" s="1">
        <f t="shared" si="0"/>
        <v>26</v>
      </c>
      <c r="AB4" s="1">
        <f t="shared" si="0"/>
        <v>27</v>
      </c>
      <c r="AC4" s="1">
        <f t="shared" si="0"/>
        <v>28</v>
      </c>
      <c r="AD4" s="2">
        <f t="shared" si="0"/>
        <v>29</v>
      </c>
      <c r="AE4" s="131"/>
      <c r="AF4" s="3"/>
    </row>
    <row r="5" spans="1:32" ht="24" thickBot="1">
      <c r="A5" s="168"/>
      <c r="B5" s="4">
        <v>2</v>
      </c>
      <c r="C5" s="4">
        <f>1+B5</f>
        <v>3</v>
      </c>
      <c r="D5" s="4">
        <f t="shared" ref="D5:AD5" si="1">1+C5</f>
        <v>4</v>
      </c>
      <c r="E5" s="4">
        <f t="shared" si="1"/>
        <v>5</v>
      </c>
      <c r="F5" s="4">
        <f t="shared" si="1"/>
        <v>6</v>
      </c>
      <c r="G5" s="4">
        <f t="shared" si="1"/>
        <v>7</v>
      </c>
      <c r="H5" s="4">
        <f t="shared" si="1"/>
        <v>8</v>
      </c>
      <c r="I5" s="4">
        <f t="shared" si="1"/>
        <v>9</v>
      </c>
      <c r="J5" s="4">
        <f t="shared" si="1"/>
        <v>10</v>
      </c>
      <c r="K5" s="4">
        <f t="shared" si="1"/>
        <v>11</v>
      </c>
      <c r="L5" s="4">
        <f t="shared" si="1"/>
        <v>12</v>
      </c>
      <c r="M5" s="4">
        <f t="shared" si="1"/>
        <v>13</v>
      </c>
      <c r="N5" s="4">
        <f t="shared" si="1"/>
        <v>14</v>
      </c>
      <c r="O5" s="4">
        <f t="shared" si="1"/>
        <v>15</v>
      </c>
      <c r="P5" s="4">
        <f t="shared" si="1"/>
        <v>16</v>
      </c>
      <c r="Q5" s="4">
        <f t="shared" si="1"/>
        <v>17</v>
      </c>
      <c r="R5" s="4">
        <f t="shared" si="1"/>
        <v>18</v>
      </c>
      <c r="S5" s="4">
        <f t="shared" si="1"/>
        <v>19</v>
      </c>
      <c r="T5" s="4">
        <f t="shared" si="1"/>
        <v>20</v>
      </c>
      <c r="U5" s="4">
        <f t="shared" si="1"/>
        <v>21</v>
      </c>
      <c r="V5" s="4">
        <f t="shared" si="1"/>
        <v>22</v>
      </c>
      <c r="W5" s="4">
        <f t="shared" si="1"/>
        <v>23</v>
      </c>
      <c r="X5" s="4">
        <f t="shared" si="1"/>
        <v>24</v>
      </c>
      <c r="Y5" s="4">
        <f t="shared" si="1"/>
        <v>25</v>
      </c>
      <c r="Z5" s="4">
        <f t="shared" si="1"/>
        <v>26</v>
      </c>
      <c r="AA5" s="4">
        <f t="shared" si="1"/>
        <v>27</v>
      </c>
      <c r="AB5" s="4">
        <f t="shared" si="1"/>
        <v>28</v>
      </c>
      <c r="AC5" s="4">
        <f t="shared" si="1"/>
        <v>29</v>
      </c>
      <c r="AD5" s="5">
        <f t="shared" si="1"/>
        <v>30</v>
      </c>
      <c r="AE5" s="76"/>
      <c r="AF5" s="3"/>
    </row>
    <row r="6" spans="1:32" ht="24" thickBot="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3"/>
    </row>
    <row r="7" spans="1:32" ht="23.25">
      <c r="A7" s="167" t="s">
        <v>36</v>
      </c>
      <c r="B7" s="1">
        <f>AD4+1</f>
        <v>30</v>
      </c>
      <c r="C7" s="1">
        <f>B7+1</f>
        <v>31</v>
      </c>
      <c r="D7" s="1">
        <f t="shared" ref="D7:AF7" si="2">C7+1</f>
        <v>32</v>
      </c>
      <c r="E7" s="1">
        <f t="shared" si="2"/>
        <v>33</v>
      </c>
      <c r="F7" s="1">
        <f t="shared" si="2"/>
        <v>34</v>
      </c>
      <c r="G7" s="1">
        <f t="shared" si="2"/>
        <v>35</v>
      </c>
      <c r="H7" s="1">
        <f t="shared" si="2"/>
        <v>36</v>
      </c>
      <c r="I7" s="1">
        <f t="shared" si="2"/>
        <v>37</v>
      </c>
      <c r="J7" s="1">
        <f t="shared" si="2"/>
        <v>38</v>
      </c>
      <c r="K7" s="1">
        <f t="shared" si="2"/>
        <v>39</v>
      </c>
      <c r="L7" s="1">
        <f t="shared" si="2"/>
        <v>40</v>
      </c>
      <c r="M7" s="1">
        <f t="shared" si="2"/>
        <v>41</v>
      </c>
      <c r="N7" s="1">
        <f t="shared" si="2"/>
        <v>42</v>
      </c>
      <c r="O7" s="1">
        <f t="shared" si="2"/>
        <v>43</v>
      </c>
      <c r="P7" s="1">
        <f t="shared" si="2"/>
        <v>44</v>
      </c>
      <c r="Q7" s="1">
        <f t="shared" si="2"/>
        <v>45</v>
      </c>
      <c r="R7" s="1">
        <f t="shared" si="2"/>
        <v>46</v>
      </c>
      <c r="S7" s="1">
        <f t="shared" si="2"/>
        <v>47</v>
      </c>
      <c r="T7" s="1">
        <f t="shared" si="2"/>
        <v>48</v>
      </c>
      <c r="U7" s="1">
        <f t="shared" si="2"/>
        <v>49</v>
      </c>
      <c r="V7" s="1">
        <f t="shared" si="2"/>
        <v>50</v>
      </c>
      <c r="W7" s="1">
        <f t="shared" si="2"/>
        <v>51</v>
      </c>
      <c r="X7" s="1">
        <f t="shared" si="2"/>
        <v>52</v>
      </c>
      <c r="Y7" s="1">
        <f t="shared" si="2"/>
        <v>53</v>
      </c>
      <c r="Z7" s="1">
        <f t="shared" si="2"/>
        <v>54</v>
      </c>
      <c r="AA7" s="1">
        <f t="shared" si="2"/>
        <v>55</v>
      </c>
      <c r="AB7" s="1">
        <f t="shared" si="2"/>
        <v>56</v>
      </c>
      <c r="AC7" s="1">
        <f t="shared" si="2"/>
        <v>57</v>
      </c>
      <c r="AD7" s="1">
        <f t="shared" si="2"/>
        <v>58</v>
      </c>
      <c r="AE7" s="1">
        <f t="shared" si="2"/>
        <v>59</v>
      </c>
      <c r="AF7" s="2">
        <f t="shared" si="2"/>
        <v>60</v>
      </c>
    </row>
    <row r="8" spans="1:32" ht="24" thickBot="1">
      <c r="A8" s="168"/>
      <c r="B8" s="4">
        <f>1</f>
        <v>1</v>
      </c>
      <c r="C8" s="4">
        <f>1+B8</f>
        <v>2</v>
      </c>
      <c r="D8" s="4">
        <f t="shared" ref="D8:AE8" si="3">1+C8</f>
        <v>3</v>
      </c>
      <c r="E8" s="4">
        <f t="shared" si="3"/>
        <v>4</v>
      </c>
      <c r="F8" s="4">
        <f t="shared" si="3"/>
        <v>5</v>
      </c>
      <c r="G8" s="4">
        <f t="shared" si="3"/>
        <v>6</v>
      </c>
      <c r="H8" s="4">
        <f t="shared" si="3"/>
        <v>7</v>
      </c>
      <c r="I8" s="4">
        <f t="shared" si="3"/>
        <v>8</v>
      </c>
      <c r="J8" s="4">
        <f t="shared" si="3"/>
        <v>9</v>
      </c>
      <c r="K8" s="4">
        <f t="shared" si="3"/>
        <v>10</v>
      </c>
      <c r="L8" s="4">
        <f t="shared" si="3"/>
        <v>11</v>
      </c>
      <c r="M8" s="4">
        <f t="shared" si="3"/>
        <v>12</v>
      </c>
      <c r="N8" s="4">
        <f t="shared" si="3"/>
        <v>13</v>
      </c>
      <c r="O8" s="4">
        <f t="shared" si="3"/>
        <v>14</v>
      </c>
      <c r="P8" s="4">
        <f t="shared" si="3"/>
        <v>15</v>
      </c>
      <c r="Q8" s="4">
        <f t="shared" si="3"/>
        <v>16</v>
      </c>
      <c r="R8" s="4">
        <f t="shared" si="3"/>
        <v>17</v>
      </c>
      <c r="S8" s="4">
        <f t="shared" si="3"/>
        <v>18</v>
      </c>
      <c r="T8" s="4">
        <f t="shared" si="3"/>
        <v>19</v>
      </c>
      <c r="U8" s="4">
        <f t="shared" si="3"/>
        <v>20</v>
      </c>
      <c r="V8" s="4">
        <f t="shared" si="3"/>
        <v>21</v>
      </c>
      <c r="W8" s="4">
        <f t="shared" si="3"/>
        <v>22</v>
      </c>
      <c r="X8" s="4">
        <f t="shared" si="3"/>
        <v>23</v>
      </c>
      <c r="Y8" s="4">
        <f t="shared" si="3"/>
        <v>24</v>
      </c>
      <c r="Z8" s="4">
        <f t="shared" si="3"/>
        <v>25</v>
      </c>
      <c r="AA8" s="4">
        <f t="shared" si="3"/>
        <v>26</v>
      </c>
      <c r="AB8" s="4">
        <f t="shared" si="3"/>
        <v>27</v>
      </c>
      <c r="AC8" s="4">
        <f t="shared" si="3"/>
        <v>28</v>
      </c>
      <c r="AD8" s="4">
        <f t="shared" si="3"/>
        <v>29</v>
      </c>
      <c r="AE8" s="4">
        <f t="shared" si="3"/>
        <v>30</v>
      </c>
      <c r="AF8" s="5">
        <f>AE8+1</f>
        <v>31</v>
      </c>
    </row>
    <row r="9" spans="1:32" ht="24" thickBot="1">
      <c r="A9" s="75"/>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row>
    <row r="10" spans="1:32" ht="23.25">
      <c r="A10" s="167" t="s">
        <v>37</v>
      </c>
      <c r="B10" s="1">
        <f>AF7+1</f>
        <v>61</v>
      </c>
      <c r="C10" s="1">
        <f>B10+1</f>
        <v>62</v>
      </c>
      <c r="D10" s="1">
        <f t="shared" ref="D10:M10" si="4">C10+1</f>
        <v>63</v>
      </c>
      <c r="E10" s="1">
        <f t="shared" si="4"/>
        <v>64</v>
      </c>
      <c r="F10" s="1">
        <f t="shared" si="4"/>
        <v>65</v>
      </c>
      <c r="G10" s="1">
        <f t="shared" si="4"/>
        <v>66</v>
      </c>
      <c r="H10" s="1">
        <f t="shared" si="4"/>
        <v>67</v>
      </c>
      <c r="I10" s="1">
        <f t="shared" si="4"/>
        <v>68</v>
      </c>
      <c r="J10" s="1">
        <f t="shared" si="4"/>
        <v>69</v>
      </c>
      <c r="K10" s="1">
        <f t="shared" si="4"/>
        <v>70</v>
      </c>
      <c r="L10" s="1">
        <f t="shared" si="4"/>
        <v>71</v>
      </c>
      <c r="M10" s="2">
        <f t="shared" si="4"/>
        <v>72</v>
      </c>
      <c r="N10" s="131"/>
      <c r="O10" s="131"/>
      <c r="P10" s="131"/>
      <c r="Q10" s="131"/>
      <c r="R10" s="131"/>
      <c r="S10" s="131"/>
      <c r="T10" s="131"/>
      <c r="U10" s="131"/>
      <c r="V10" s="131"/>
      <c r="W10" s="131"/>
      <c r="X10" s="131"/>
      <c r="Y10" s="131"/>
      <c r="Z10" s="131"/>
      <c r="AA10" s="131"/>
      <c r="AB10" s="131"/>
      <c r="AC10" s="131"/>
      <c r="AD10" s="131"/>
      <c r="AE10" s="131"/>
      <c r="AF10" s="131"/>
    </row>
    <row r="11" spans="1:32" ht="24" thickBot="1">
      <c r="A11" s="168"/>
      <c r="B11" s="4">
        <f>1</f>
        <v>1</v>
      </c>
      <c r="C11" s="4">
        <f>1+B11</f>
        <v>2</v>
      </c>
      <c r="D11" s="4">
        <f t="shared" ref="D11:M11" si="5">1+C11</f>
        <v>3</v>
      </c>
      <c r="E11" s="4">
        <f t="shared" si="5"/>
        <v>4</v>
      </c>
      <c r="F11" s="4">
        <f t="shared" si="5"/>
        <v>5</v>
      </c>
      <c r="G11" s="4">
        <f t="shared" si="5"/>
        <v>6</v>
      </c>
      <c r="H11" s="4">
        <f t="shared" si="5"/>
        <v>7</v>
      </c>
      <c r="I11" s="4">
        <f t="shared" si="5"/>
        <v>8</v>
      </c>
      <c r="J11" s="4">
        <f t="shared" si="5"/>
        <v>9</v>
      </c>
      <c r="K11" s="4">
        <f t="shared" si="5"/>
        <v>10</v>
      </c>
      <c r="L11" s="4">
        <f t="shared" si="5"/>
        <v>11</v>
      </c>
      <c r="M11" s="5">
        <f t="shared" si="5"/>
        <v>12</v>
      </c>
      <c r="N11" s="76"/>
      <c r="O11" s="76"/>
      <c r="P11" s="76"/>
      <c r="Q11" s="76"/>
      <c r="R11" s="76"/>
      <c r="S11" s="76"/>
      <c r="T11" s="76"/>
      <c r="U11" s="76"/>
      <c r="V11" s="76"/>
      <c r="W11" s="76"/>
      <c r="X11" s="76"/>
      <c r="Y11" s="76"/>
      <c r="Z11" s="76"/>
      <c r="AA11" s="76"/>
      <c r="AB11" s="76"/>
      <c r="AC11" s="76"/>
      <c r="AD11" s="76"/>
      <c r="AE11" s="76"/>
      <c r="AF11" s="76"/>
    </row>
    <row r="12" spans="1:32" ht="23.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row>
    <row r="13" spans="1:32">
      <c r="A13" t="s">
        <v>206</v>
      </c>
    </row>
    <row r="14" spans="1:32">
      <c r="A14" t="s">
        <v>207</v>
      </c>
    </row>
    <row r="17" spans="1:1">
      <c r="A17" t="s">
        <v>70</v>
      </c>
    </row>
    <row r="18" spans="1:1">
      <c r="A18" t="s">
        <v>279</v>
      </c>
    </row>
  </sheetData>
  <mergeCells count="4">
    <mergeCell ref="A1:AE1"/>
    <mergeCell ref="A4:A5"/>
    <mergeCell ref="A7:A8"/>
    <mergeCell ref="A10:A11"/>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dimension ref="A1:R54"/>
  <sheetViews>
    <sheetView tabSelected="1" workbookViewId="0">
      <selection activeCell="D11" sqref="D11"/>
    </sheetView>
  </sheetViews>
  <sheetFormatPr defaultColWidth="9.140625" defaultRowHeight="15.75"/>
  <cols>
    <col min="1" max="1" width="4.7109375" style="7" bestFit="1" customWidth="1"/>
    <col min="2" max="2" width="13.42578125" style="97" customWidth="1"/>
    <col min="3" max="3" width="24.5703125" style="7" bestFit="1" customWidth="1"/>
    <col min="4" max="4" width="12.5703125" style="7" customWidth="1"/>
    <col min="5" max="5" width="15" style="7" customWidth="1"/>
    <col min="6" max="6" width="10.7109375" style="7" customWidth="1"/>
    <col min="7" max="7" width="11.7109375" style="7" customWidth="1"/>
    <col min="8" max="8" width="9" style="7" customWidth="1"/>
    <col min="9" max="9" width="10.140625" style="7" customWidth="1"/>
    <col min="10" max="10" width="11.42578125" style="7" customWidth="1"/>
    <col min="11" max="11" width="12.28515625" style="7" bestFit="1" customWidth="1"/>
    <col min="12" max="12" width="14.5703125" style="7" customWidth="1"/>
    <col min="13" max="13" width="10.140625" style="7" customWidth="1"/>
    <col min="14" max="14" width="9.140625" style="7"/>
    <col min="15" max="15" width="11.7109375" style="7" customWidth="1"/>
    <col min="16" max="16" width="17.140625" style="7" customWidth="1"/>
    <col min="17" max="17" width="9.140625" style="7"/>
    <col min="18" max="18" width="0" style="7" hidden="1" customWidth="1"/>
    <col min="19" max="16384" width="9.140625" style="7"/>
  </cols>
  <sheetData>
    <row r="1" spans="1:18" ht="16.5" thickBot="1"/>
    <row r="2" spans="1:18" s="92" customFormat="1" ht="47.25">
      <c r="A2" s="91" t="s">
        <v>46</v>
      </c>
      <c r="B2" s="98" t="s">
        <v>101</v>
      </c>
      <c r="C2" s="91" t="s">
        <v>82</v>
      </c>
      <c r="D2" s="91" t="s">
        <v>125</v>
      </c>
      <c r="E2" s="91" t="s">
        <v>95</v>
      </c>
      <c r="F2" s="91" t="s">
        <v>79</v>
      </c>
      <c r="G2" s="91" t="s">
        <v>19</v>
      </c>
      <c r="H2" s="91" t="s">
        <v>20</v>
      </c>
      <c r="I2" s="91" t="s">
        <v>80</v>
      </c>
      <c r="J2" s="91" t="s">
        <v>79</v>
      </c>
      <c r="K2" s="91" t="s">
        <v>81</v>
      </c>
      <c r="M2" s="169" t="s">
        <v>114</v>
      </c>
      <c r="N2" s="170"/>
      <c r="O2" s="164" t="s">
        <v>124</v>
      </c>
      <c r="P2" s="165"/>
      <c r="Q2" s="7"/>
      <c r="R2" s="7"/>
    </row>
    <row r="3" spans="1:18" ht="16.5" thickBot="1">
      <c r="A3" s="6">
        <f>1</f>
        <v>1</v>
      </c>
      <c r="B3" s="99">
        <v>4728624</v>
      </c>
      <c r="C3" s="6" t="s">
        <v>173</v>
      </c>
      <c r="D3" s="6">
        <v>306</v>
      </c>
      <c r="E3" s="6">
        <v>0</v>
      </c>
      <c r="F3" s="6">
        <v>16</v>
      </c>
      <c r="G3" s="6">
        <f>D3-E3-F3</f>
        <v>290</v>
      </c>
      <c r="H3" s="6">
        <v>0.30299999999999999</v>
      </c>
      <c r="I3" s="6">
        <f>ROUND(G3*H3,0)</f>
        <v>88</v>
      </c>
      <c r="J3" s="6">
        <v>16</v>
      </c>
      <c r="K3" s="6">
        <f>I3-J3</f>
        <v>72</v>
      </c>
      <c r="M3" s="171"/>
      <c r="N3" s="172"/>
      <c r="O3" s="173"/>
      <c r="P3" s="174"/>
    </row>
    <row r="4" spans="1:18" ht="47.25">
      <c r="A4" s="6">
        <f>1+A3</f>
        <v>2</v>
      </c>
      <c r="B4" s="99">
        <v>4728630</v>
      </c>
      <c r="C4" s="6" t="s">
        <v>174</v>
      </c>
      <c r="D4" s="6">
        <v>306</v>
      </c>
      <c r="E4" s="6">
        <v>4</v>
      </c>
      <c r="F4" s="6">
        <v>16</v>
      </c>
      <c r="G4" s="6">
        <f t="shared" ref="G4:G14" si="0">D4-E4-F4</f>
        <v>286</v>
      </c>
      <c r="H4" s="6">
        <v>0.30299999999999999</v>
      </c>
      <c r="I4" s="6">
        <f t="shared" ref="I4:I6" si="1">ROUND(G4*H4,0)</f>
        <v>87</v>
      </c>
      <c r="J4" s="6">
        <v>16</v>
      </c>
      <c r="K4" s="6">
        <f t="shared" ref="K4:K14" si="2">I4-J4</f>
        <v>71</v>
      </c>
      <c r="M4" s="84"/>
      <c r="N4" s="87"/>
      <c r="O4" s="86" t="s">
        <v>112</v>
      </c>
      <c r="P4" s="77" t="s">
        <v>113</v>
      </c>
      <c r="Q4" s="92"/>
      <c r="R4" s="92"/>
    </row>
    <row r="5" spans="1:18">
      <c r="A5" s="6">
        <f t="shared" ref="A5:A14" si="3">1+A4</f>
        <v>3</v>
      </c>
      <c r="B5" s="99">
        <v>4774502</v>
      </c>
      <c r="C5" s="6" t="s">
        <v>175</v>
      </c>
      <c r="D5" s="6">
        <v>306</v>
      </c>
      <c r="E5" s="6">
        <v>3</v>
      </c>
      <c r="F5" s="6">
        <v>16</v>
      </c>
      <c r="G5" s="6">
        <f t="shared" si="0"/>
        <v>287</v>
      </c>
      <c r="H5" s="6">
        <v>0.30299999999999999</v>
      </c>
      <c r="I5" s="6">
        <f t="shared" si="1"/>
        <v>87</v>
      </c>
      <c r="J5" s="6">
        <v>16</v>
      </c>
      <c r="K5" s="6">
        <f t="shared" si="2"/>
        <v>71</v>
      </c>
      <c r="M5" s="8"/>
      <c r="N5" s="9"/>
      <c r="O5" s="79"/>
      <c r="P5" s="78"/>
    </row>
    <row r="6" spans="1:18">
      <c r="A6" s="6">
        <f t="shared" si="3"/>
        <v>4</v>
      </c>
      <c r="B6" s="99">
        <v>4774503</v>
      </c>
      <c r="C6" s="6" t="s">
        <v>176</v>
      </c>
      <c r="D6" s="6">
        <v>306</v>
      </c>
      <c r="E6" s="6">
        <v>158</v>
      </c>
      <c r="F6" s="6">
        <v>16</v>
      </c>
      <c r="G6" s="6">
        <f t="shared" si="0"/>
        <v>132</v>
      </c>
      <c r="H6" s="6">
        <v>0.30299999999999999</v>
      </c>
      <c r="I6" s="6">
        <f t="shared" si="1"/>
        <v>40</v>
      </c>
      <c r="J6" s="6">
        <v>16</v>
      </c>
      <c r="K6" s="6">
        <f t="shared" si="2"/>
        <v>24</v>
      </c>
      <c r="M6" s="8" t="s">
        <v>37</v>
      </c>
      <c r="N6" s="9"/>
      <c r="O6" s="79">
        <v>30</v>
      </c>
      <c r="P6" s="78"/>
    </row>
    <row r="7" spans="1:18">
      <c r="A7" s="6">
        <f t="shared" si="3"/>
        <v>5</v>
      </c>
      <c r="B7" s="99">
        <v>4774504</v>
      </c>
      <c r="C7" s="6" t="s">
        <v>177</v>
      </c>
      <c r="D7" s="6">
        <v>306</v>
      </c>
      <c r="E7" s="6">
        <v>0</v>
      </c>
      <c r="F7" s="6">
        <v>16</v>
      </c>
      <c r="G7" s="6">
        <f t="shared" si="0"/>
        <v>290</v>
      </c>
      <c r="H7" s="6">
        <v>0.30299999999999999</v>
      </c>
      <c r="I7" s="6">
        <f t="shared" ref="I7:I14" si="4">ROUND(G7*H7,0)</f>
        <v>88</v>
      </c>
      <c r="J7" s="6">
        <v>16</v>
      </c>
      <c r="K7" s="6">
        <f t="shared" si="2"/>
        <v>72</v>
      </c>
      <c r="M7" s="8" t="s">
        <v>103</v>
      </c>
      <c r="N7" s="9"/>
      <c r="O7" s="79">
        <v>31</v>
      </c>
      <c r="P7" s="78"/>
    </row>
    <row r="8" spans="1:18">
      <c r="A8" s="6">
        <f t="shared" si="3"/>
        <v>6</v>
      </c>
      <c r="B8" s="99">
        <v>4774505</v>
      </c>
      <c r="C8" s="6" t="s">
        <v>178</v>
      </c>
      <c r="D8" s="6">
        <v>306</v>
      </c>
      <c r="E8" s="6">
        <v>0</v>
      </c>
      <c r="F8" s="6">
        <v>16</v>
      </c>
      <c r="G8" s="6">
        <f t="shared" si="0"/>
        <v>290</v>
      </c>
      <c r="H8" s="6">
        <v>0.30299999999999999</v>
      </c>
      <c r="I8" s="6">
        <f t="shared" si="4"/>
        <v>88</v>
      </c>
      <c r="J8" s="6">
        <v>16</v>
      </c>
      <c r="K8" s="6">
        <f t="shared" si="2"/>
        <v>72</v>
      </c>
      <c r="M8" s="8" t="s">
        <v>104</v>
      </c>
      <c r="N8" s="9"/>
      <c r="O8" s="79">
        <v>31</v>
      </c>
      <c r="P8" s="78">
        <v>31</v>
      </c>
    </row>
    <row r="9" spans="1:18">
      <c r="A9" s="6">
        <f t="shared" si="3"/>
        <v>7</v>
      </c>
      <c r="B9" s="99">
        <v>4774506</v>
      </c>
      <c r="C9" s="6" t="s">
        <v>179</v>
      </c>
      <c r="D9" s="6">
        <v>306</v>
      </c>
      <c r="E9" s="6">
        <v>18</v>
      </c>
      <c r="F9" s="6">
        <v>16</v>
      </c>
      <c r="G9" s="6">
        <f t="shared" si="0"/>
        <v>272</v>
      </c>
      <c r="H9" s="6">
        <v>0.30299999999999999</v>
      </c>
      <c r="I9" s="6">
        <f t="shared" si="4"/>
        <v>82</v>
      </c>
      <c r="J9" s="6">
        <v>16</v>
      </c>
      <c r="K9" s="6">
        <f t="shared" si="2"/>
        <v>66</v>
      </c>
      <c r="M9" s="8" t="s">
        <v>105</v>
      </c>
      <c r="N9" s="9"/>
      <c r="O9" s="79">
        <v>30</v>
      </c>
      <c r="P9" s="78">
        <v>30</v>
      </c>
    </row>
    <row r="10" spans="1:18">
      <c r="A10" s="6">
        <f t="shared" si="3"/>
        <v>8</v>
      </c>
      <c r="B10" s="99"/>
      <c r="C10" s="6" t="s">
        <v>83</v>
      </c>
      <c r="D10" s="6"/>
      <c r="E10" s="6"/>
      <c r="F10" s="6">
        <v>16</v>
      </c>
      <c r="G10" s="6">
        <f t="shared" si="0"/>
        <v>-16</v>
      </c>
      <c r="H10" s="6">
        <v>0.30299999999999999</v>
      </c>
      <c r="I10" s="6">
        <f t="shared" si="4"/>
        <v>-5</v>
      </c>
      <c r="J10" s="6">
        <v>16</v>
      </c>
      <c r="K10" s="6">
        <f t="shared" si="2"/>
        <v>-21</v>
      </c>
      <c r="M10" s="8" t="s">
        <v>106</v>
      </c>
      <c r="N10" s="9"/>
      <c r="O10" s="79">
        <v>31</v>
      </c>
      <c r="P10" s="78">
        <v>31</v>
      </c>
    </row>
    <row r="11" spans="1:18">
      <c r="A11" s="6">
        <f t="shared" si="3"/>
        <v>9</v>
      </c>
      <c r="B11" s="99"/>
      <c r="C11" s="6" t="s">
        <v>84</v>
      </c>
      <c r="D11" s="6"/>
      <c r="E11" s="6"/>
      <c r="F11" s="6">
        <v>16</v>
      </c>
      <c r="G11" s="6">
        <f t="shared" si="0"/>
        <v>-16</v>
      </c>
      <c r="H11" s="6">
        <v>0.30299999999999999</v>
      </c>
      <c r="I11" s="6">
        <f t="shared" si="4"/>
        <v>-5</v>
      </c>
      <c r="J11" s="6">
        <v>16</v>
      </c>
      <c r="K11" s="6">
        <f t="shared" si="2"/>
        <v>-21</v>
      </c>
      <c r="M11" s="8" t="s">
        <v>107</v>
      </c>
      <c r="N11" s="9"/>
      <c r="O11" s="79">
        <v>30</v>
      </c>
      <c r="P11" s="78">
        <v>30</v>
      </c>
    </row>
    <row r="12" spans="1:18">
      <c r="A12" s="6">
        <f t="shared" si="3"/>
        <v>10</v>
      </c>
      <c r="B12" s="99"/>
      <c r="C12" s="6" t="s">
        <v>85</v>
      </c>
      <c r="D12" s="6"/>
      <c r="E12" s="6"/>
      <c r="F12" s="6">
        <v>16</v>
      </c>
      <c r="G12" s="6">
        <f t="shared" si="0"/>
        <v>-16</v>
      </c>
      <c r="H12" s="6">
        <v>0.30299999999999999</v>
      </c>
      <c r="I12" s="6">
        <f t="shared" si="4"/>
        <v>-5</v>
      </c>
      <c r="J12" s="6">
        <v>16</v>
      </c>
      <c r="K12" s="6">
        <f t="shared" si="2"/>
        <v>-21</v>
      </c>
      <c r="M12" s="8" t="s">
        <v>108</v>
      </c>
      <c r="N12" s="9"/>
      <c r="O12" s="79">
        <v>31</v>
      </c>
      <c r="P12" s="78">
        <v>31</v>
      </c>
    </row>
    <row r="13" spans="1:18">
      <c r="A13" s="6">
        <f t="shared" si="3"/>
        <v>11</v>
      </c>
      <c r="B13" s="99"/>
      <c r="C13" s="6" t="s">
        <v>86</v>
      </c>
      <c r="D13" s="6"/>
      <c r="E13" s="6"/>
      <c r="F13" s="6">
        <v>16</v>
      </c>
      <c r="G13" s="6">
        <f t="shared" si="0"/>
        <v>-16</v>
      </c>
      <c r="H13" s="6">
        <v>0.30299999999999999</v>
      </c>
      <c r="I13" s="6">
        <f t="shared" si="4"/>
        <v>-5</v>
      </c>
      <c r="J13" s="6">
        <v>16</v>
      </c>
      <c r="K13" s="6">
        <f t="shared" si="2"/>
        <v>-21</v>
      </c>
      <c r="M13" s="8" t="s">
        <v>109</v>
      </c>
      <c r="N13" s="9"/>
      <c r="O13" s="79">
        <v>31</v>
      </c>
      <c r="P13" s="78">
        <v>31</v>
      </c>
    </row>
    <row r="14" spans="1:18">
      <c r="A14" s="6">
        <f t="shared" si="3"/>
        <v>12</v>
      </c>
      <c r="B14" s="99"/>
      <c r="C14" s="6" t="s">
        <v>87</v>
      </c>
      <c r="D14" s="6"/>
      <c r="E14" s="6"/>
      <c r="F14" s="6">
        <v>16</v>
      </c>
      <c r="G14" s="6">
        <f t="shared" si="0"/>
        <v>-16</v>
      </c>
      <c r="H14" s="6">
        <v>0.30299999999999999</v>
      </c>
      <c r="I14" s="6">
        <f t="shared" si="4"/>
        <v>-5</v>
      </c>
      <c r="J14" s="6">
        <v>16</v>
      </c>
      <c r="K14" s="6">
        <f t="shared" si="2"/>
        <v>-21</v>
      </c>
      <c r="M14" s="8" t="s">
        <v>110</v>
      </c>
      <c r="N14" s="9"/>
      <c r="O14" s="79">
        <v>29</v>
      </c>
      <c r="P14" s="78">
        <v>29</v>
      </c>
    </row>
    <row r="15" spans="1:18">
      <c r="A15" s="6">
        <f t="shared" ref="A15:A36" si="5">1+A14</f>
        <v>13</v>
      </c>
      <c r="B15" s="99"/>
      <c r="C15" s="6" t="s">
        <v>88</v>
      </c>
      <c r="D15" s="6"/>
      <c r="E15" s="6"/>
      <c r="F15" s="6">
        <v>16</v>
      </c>
      <c r="G15" s="6">
        <f t="shared" ref="G15:G21" si="6">D15-E15-F15</f>
        <v>-16</v>
      </c>
      <c r="H15" s="6">
        <v>0.30299999999999999</v>
      </c>
      <c r="I15" s="6">
        <f t="shared" ref="I15:I21" si="7">ROUND(G15*H15,0)</f>
        <v>-5</v>
      </c>
      <c r="J15" s="6">
        <v>16</v>
      </c>
      <c r="K15" s="6">
        <f t="shared" ref="K15:K21" si="8">I15-J15</f>
        <v>-21</v>
      </c>
      <c r="M15" s="8" t="s">
        <v>111</v>
      </c>
      <c r="N15" s="9"/>
      <c r="O15" s="79">
        <v>31</v>
      </c>
      <c r="P15" s="78">
        <v>31</v>
      </c>
    </row>
    <row r="16" spans="1:18" ht="15.75" customHeight="1" thickBot="1">
      <c r="A16" s="6">
        <f t="shared" si="5"/>
        <v>14</v>
      </c>
      <c r="B16" s="99"/>
      <c r="C16" s="6" t="s">
        <v>89</v>
      </c>
      <c r="D16" s="6"/>
      <c r="E16" s="6"/>
      <c r="F16" s="6">
        <v>16</v>
      </c>
      <c r="G16" s="6">
        <f t="shared" si="6"/>
        <v>-16</v>
      </c>
      <c r="H16" s="6">
        <v>0.30299999999999999</v>
      </c>
      <c r="I16" s="6">
        <f t="shared" si="7"/>
        <v>-5</v>
      </c>
      <c r="J16" s="6">
        <v>16</v>
      </c>
      <c r="K16" s="6">
        <f t="shared" si="8"/>
        <v>-21</v>
      </c>
      <c r="M16" s="20" t="s">
        <v>69</v>
      </c>
      <c r="N16" s="22"/>
      <c r="O16" s="89">
        <v>1</v>
      </c>
      <c r="P16" s="90">
        <v>1</v>
      </c>
    </row>
    <row r="17" spans="1:16" ht="16.5" customHeight="1" thickBot="1">
      <c r="A17" s="6">
        <f t="shared" si="5"/>
        <v>15</v>
      </c>
      <c r="B17" s="99"/>
      <c r="C17" s="6" t="s">
        <v>90</v>
      </c>
      <c r="D17" s="6"/>
      <c r="E17" s="6"/>
      <c r="F17" s="6">
        <v>16</v>
      </c>
      <c r="G17" s="6">
        <f t="shared" si="6"/>
        <v>-16</v>
      </c>
      <c r="H17" s="6">
        <v>0.30299999999999999</v>
      </c>
      <c r="I17" s="6">
        <f t="shared" si="7"/>
        <v>-5</v>
      </c>
      <c r="J17" s="6">
        <v>16</v>
      </c>
      <c r="K17" s="6">
        <f t="shared" si="8"/>
        <v>-21</v>
      </c>
      <c r="M17" s="20"/>
      <c r="N17" s="21" t="s">
        <v>13</v>
      </c>
      <c r="O17" s="39">
        <f>SUM(O6:O16)</f>
        <v>306</v>
      </c>
      <c r="P17" s="88">
        <f>SUM(P6:P16)</f>
        <v>245</v>
      </c>
    </row>
    <row r="18" spans="1:16" ht="16.5" customHeight="1">
      <c r="A18" s="6">
        <f t="shared" si="5"/>
        <v>16</v>
      </c>
      <c r="B18" s="99"/>
      <c r="C18" s="6" t="s">
        <v>91</v>
      </c>
      <c r="D18" s="6"/>
      <c r="E18" s="6"/>
      <c r="F18" s="6">
        <v>16</v>
      </c>
      <c r="G18" s="6">
        <f t="shared" si="6"/>
        <v>-16</v>
      </c>
      <c r="H18" s="6">
        <v>0.30299999999999999</v>
      </c>
      <c r="I18" s="6">
        <f t="shared" si="7"/>
        <v>-5</v>
      </c>
      <c r="J18" s="6">
        <v>16</v>
      </c>
      <c r="K18" s="6">
        <f t="shared" si="8"/>
        <v>-21</v>
      </c>
    </row>
    <row r="19" spans="1:16" ht="15.75" customHeight="1">
      <c r="A19" s="6">
        <f t="shared" si="5"/>
        <v>17</v>
      </c>
      <c r="B19" s="99"/>
      <c r="C19" s="6" t="s">
        <v>92</v>
      </c>
      <c r="D19" s="6"/>
      <c r="E19" s="6"/>
      <c r="F19" s="6">
        <v>16</v>
      </c>
      <c r="G19" s="6">
        <f t="shared" si="6"/>
        <v>-16</v>
      </c>
      <c r="H19" s="6">
        <v>0.30299999999999999</v>
      </c>
      <c r="I19" s="6">
        <f t="shared" si="7"/>
        <v>-5</v>
      </c>
      <c r="J19" s="6">
        <v>16</v>
      </c>
      <c r="K19" s="6">
        <f t="shared" si="8"/>
        <v>-21</v>
      </c>
    </row>
    <row r="20" spans="1:16" ht="15.75" customHeight="1">
      <c r="A20" s="6">
        <f t="shared" si="5"/>
        <v>18</v>
      </c>
      <c r="B20" s="99"/>
      <c r="C20" s="6" t="s">
        <v>93</v>
      </c>
      <c r="D20" s="6"/>
      <c r="E20" s="6"/>
      <c r="F20" s="6">
        <v>16</v>
      </c>
      <c r="G20" s="6">
        <f t="shared" si="6"/>
        <v>-16</v>
      </c>
      <c r="H20" s="6">
        <v>0.30299999999999999</v>
      </c>
      <c r="I20" s="6">
        <f t="shared" si="7"/>
        <v>-5</v>
      </c>
      <c r="J20" s="6">
        <v>16</v>
      </c>
      <c r="K20" s="6">
        <f t="shared" si="8"/>
        <v>-21</v>
      </c>
    </row>
    <row r="21" spans="1:16" ht="15.75" customHeight="1">
      <c r="A21" s="6">
        <f t="shared" si="5"/>
        <v>19</v>
      </c>
      <c r="B21" s="99"/>
      <c r="C21" s="6" t="s">
        <v>94</v>
      </c>
      <c r="D21" s="6"/>
      <c r="E21" s="6"/>
      <c r="F21" s="6">
        <v>16</v>
      </c>
      <c r="G21" s="6">
        <f t="shared" si="6"/>
        <v>-16</v>
      </c>
      <c r="H21" s="6">
        <v>0.30299999999999999</v>
      </c>
      <c r="I21" s="6">
        <f t="shared" si="7"/>
        <v>-5</v>
      </c>
      <c r="J21" s="6">
        <v>16</v>
      </c>
      <c r="K21" s="6">
        <f t="shared" si="8"/>
        <v>-21</v>
      </c>
    </row>
    <row r="22" spans="1:16" ht="15.75" customHeight="1">
      <c r="A22" s="6">
        <f t="shared" si="5"/>
        <v>20</v>
      </c>
      <c r="B22" s="99"/>
      <c r="C22" s="6" t="s">
        <v>92</v>
      </c>
      <c r="D22" s="6"/>
      <c r="E22" s="6"/>
      <c r="F22" s="6">
        <v>16</v>
      </c>
      <c r="G22" s="6">
        <f t="shared" ref="G22:G34" si="9">D22-E22-F22</f>
        <v>-16</v>
      </c>
      <c r="H22" s="6">
        <v>0.30299999999999999</v>
      </c>
      <c r="I22" s="6">
        <f t="shared" ref="I22:I34" si="10">ROUND(G22*H22,0)</f>
        <v>-5</v>
      </c>
      <c r="J22" s="6">
        <v>16</v>
      </c>
      <c r="K22" s="6">
        <f t="shared" ref="K22:K34" si="11">I22-J22</f>
        <v>-21</v>
      </c>
    </row>
    <row r="23" spans="1:16" ht="15.75" customHeight="1">
      <c r="A23" s="6">
        <f t="shared" si="5"/>
        <v>21</v>
      </c>
      <c r="B23" s="99"/>
      <c r="C23" s="6" t="s">
        <v>93</v>
      </c>
      <c r="D23" s="6"/>
      <c r="E23" s="6"/>
      <c r="F23" s="6">
        <v>16</v>
      </c>
      <c r="G23" s="6">
        <f t="shared" si="9"/>
        <v>-16</v>
      </c>
      <c r="H23" s="6">
        <v>0.30299999999999999</v>
      </c>
      <c r="I23" s="6">
        <f t="shared" si="10"/>
        <v>-5</v>
      </c>
      <c r="J23" s="6">
        <v>16</v>
      </c>
      <c r="K23" s="6">
        <f t="shared" si="11"/>
        <v>-21</v>
      </c>
    </row>
    <row r="24" spans="1:16" ht="15.75" customHeight="1">
      <c r="A24" s="6">
        <f t="shared" si="5"/>
        <v>22</v>
      </c>
      <c r="B24" s="99"/>
      <c r="C24" s="6" t="s">
        <v>94</v>
      </c>
      <c r="D24" s="6"/>
      <c r="E24" s="6"/>
      <c r="F24" s="6">
        <v>16</v>
      </c>
      <c r="G24" s="6">
        <f t="shared" si="9"/>
        <v>-16</v>
      </c>
      <c r="H24" s="6">
        <v>0.30299999999999999</v>
      </c>
      <c r="I24" s="6">
        <f t="shared" si="10"/>
        <v>-5</v>
      </c>
      <c r="J24" s="6">
        <v>16</v>
      </c>
      <c r="K24" s="6">
        <f t="shared" si="11"/>
        <v>-21</v>
      </c>
    </row>
    <row r="25" spans="1:16" ht="15.75" customHeight="1">
      <c r="A25" s="6">
        <f t="shared" si="5"/>
        <v>23</v>
      </c>
      <c r="B25" s="99"/>
      <c r="C25" s="6" t="s">
        <v>92</v>
      </c>
      <c r="D25" s="6"/>
      <c r="E25" s="6"/>
      <c r="F25" s="6">
        <v>16</v>
      </c>
      <c r="G25" s="6">
        <f t="shared" si="9"/>
        <v>-16</v>
      </c>
      <c r="H25" s="6">
        <v>0.30299999999999999</v>
      </c>
      <c r="I25" s="6">
        <f t="shared" si="10"/>
        <v>-5</v>
      </c>
      <c r="J25" s="6">
        <v>16</v>
      </c>
      <c r="K25" s="6">
        <f t="shared" si="11"/>
        <v>-21</v>
      </c>
    </row>
    <row r="26" spans="1:16" ht="15.75" customHeight="1">
      <c r="A26" s="6">
        <f t="shared" si="5"/>
        <v>24</v>
      </c>
      <c r="B26" s="99"/>
      <c r="C26" s="6" t="s">
        <v>93</v>
      </c>
      <c r="D26" s="6"/>
      <c r="E26" s="6"/>
      <c r="F26" s="6">
        <v>16</v>
      </c>
      <c r="G26" s="6">
        <f t="shared" si="9"/>
        <v>-16</v>
      </c>
      <c r="H26" s="6">
        <v>0.30299999999999999</v>
      </c>
      <c r="I26" s="6">
        <f t="shared" si="10"/>
        <v>-5</v>
      </c>
      <c r="J26" s="6">
        <v>16</v>
      </c>
      <c r="K26" s="6">
        <f t="shared" si="11"/>
        <v>-21</v>
      </c>
    </row>
    <row r="27" spans="1:16" ht="15.75" customHeight="1">
      <c r="A27" s="6">
        <f t="shared" si="5"/>
        <v>25</v>
      </c>
      <c r="B27" s="99"/>
      <c r="C27" s="6" t="s">
        <v>94</v>
      </c>
      <c r="D27" s="6"/>
      <c r="E27" s="6"/>
      <c r="F27" s="6">
        <v>16</v>
      </c>
      <c r="G27" s="6">
        <f t="shared" si="9"/>
        <v>-16</v>
      </c>
      <c r="H27" s="6">
        <v>0.30299999999999999</v>
      </c>
      <c r="I27" s="6">
        <f t="shared" si="10"/>
        <v>-5</v>
      </c>
      <c r="J27" s="6">
        <v>16</v>
      </c>
      <c r="K27" s="6">
        <f t="shared" si="11"/>
        <v>-21</v>
      </c>
    </row>
    <row r="28" spans="1:16" ht="15.75" customHeight="1">
      <c r="A28" s="6">
        <f t="shared" si="5"/>
        <v>26</v>
      </c>
      <c r="B28" s="99"/>
      <c r="C28" s="6" t="s">
        <v>92</v>
      </c>
      <c r="D28" s="6"/>
      <c r="E28" s="6"/>
      <c r="F28" s="6">
        <v>16</v>
      </c>
      <c r="G28" s="6">
        <f t="shared" si="9"/>
        <v>-16</v>
      </c>
      <c r="H28" s="6">
        <v>0.30299999999999999</v>
      </c>
      <c r="I28" s="6">
        <f t="shared" si="10"/>
        <v>-5</v>
      </c>
      <c r="J28" s="6">
        <v>16</v>
      </c>
      <c r="K28" s="6">
        <f t="shared" si="11"/>
        <v>-21</v>
      </c>
    </row>
    <row r="29" spans="1:16" ht="15.75" customHeight="1">
      <c r="A29" s="6">
        <f t="shared" si="5"/>
        <v>27</v>
      </c>
      <c r="B29" s="99"/>
      <c r="C29" s="6" t="s">
        <v>93</v>
      </c>
      <c r="D29" s="6"/>
      <c r="E29" s="6"/>
      <c r="F29" s="6">
        <v>16</v>
      </c>
      <c r="G29" s="6">
        <f t="shared" si="9"/>
        <v>-16</v>
      </c>
      <c r="H29" s="6">
        <v>0.30299999999999999</v>
      </c>
      <c r="I29" s="6">
        <f t="shared" si="10"/>
        <v>-5</v>
      </c>
      <c r="J29" s="6">
        <v>16</v>
      </c>
      <c r="K29" s="6">
        <f t="shared" si="11"/>
        <v>-21</v>
      </c>
    </row>
    <row r="30" spans="1:16" ht="15.75" customHeight="1">
      <c r="A30" s="6">
        <f t="shared" si="5"/>
        <v>28</v>
      </c>
      <c r="B30" s="99"/>
      <c r="C30" s="6" t="s">
        <v>94</v>
      </c>
      <c r="D30" s="6"/>
      <c r="E30" s="6"/>
      <c r="F30" s="6">
        <v>16</v>
      </c>
      <c r="G30" s="6">
        <f t="shared" si="9"/>
        <v>-16</v>
      </c>
      <c r="H30" s="6">
        <v>0.30299999999999999</v>
      </c>
      <c r="I30" s="6">
        <f t="shared" si="10"/>
        <v>-5</v>
      </c>
      <c r="J30" s="6">
        <v>16</v>
      </c>
      <c r="K30" s="6">
        <f t="shared" si="11"/>
        <v>-21</v>
      </c>
    </row>
    <row r="31" spans="1:16" ht="15.75" customHeight="1">
      <c r="A31" s="6">
        <f t="shared" si="5"/>
        <v>29</v>
      </c>
      <c r="B31" s="99"/>
      <c r="C31" s="6" t="s">
        <v>92</v>
      </c>
      <c r="D31" s="6"/>
      <c r="E31" s="6"/>
      <c r="F31" s="6">
        <v>16</v>
      </c>
      <c r="G31" s="6">
        <f t="shared" si="9"/>
        <v>-16</v>
      </c>
      <c r="H31" s="6">
        <v>0.30299999999999999</v>
      </c>
      <c r="I31" s="6">
        <f t="shared" si="10"/>
        <v>-5</v>
      </c>
      <c r="J31" s="6">
        <v>16</v>
      </c>
      <c r="K31" s="6">
        <f t="shared" si="11"/>
        <v>-21</v>
      </c>
    </row>
    <row r="32" spans="1:16" ht="15.75" customHeight="1">
      <c r="A32" s="6">
        <f t="shared" si="5"/>
        <v>30</v>
      </c>
      <c r="B32" s="99"/>
      <c r="C32" s="6" t="s">
        <v>92</v>
      </c>
      <c r="D32" s="6"/>
      <c r="E32" s="6"/>
      <c r="F32" s="6">
        <v>16</v>
      </c>
      <c r="G32" s="6">
        <f t="shared" si="9"/>
        <v>-16</v>
      </c>
      <c r="H32" s="6">
        <v>0.30299999999999999</v>
      </c>
      <c r="I32" s="6">
        <f t="shared" si="10"/>
        <v>-5</v>
      </c>
      <c r="J32" s="6">
        <v>16</v>
      </c>
      <c r="K32" s="6">
        <f t="shared" si="11"/>
        <v>-21</v>
      </c>
    </row>
    <row r="33" spans="1:13" ht="15.75" customHeight="1">
      <c r="A33" s="6">
        <f t="shared" si="5"/>
        <v>31</v>
      </c>
      <c r="B33" s="99"/>
      <c r="C33" s="6" t="s">
        <v>93</v>
      </c>
      <c r="D33" s="6"/>
      <c r="E33" s="6"/>
      <c r="F33" s="6">
        <v>16</v>
      </c>
      <c r="G33" s="6">
        <f t="shared" si="9"/>
        <v>-16</v>
      </c>
      <c r="H33" s="6">
        <v>0.30299999999999999</v>
      </c>
      <c r="I33" s="6">
        <f t="shared" si="10"/>
        <v>-5</v>
      </c>
      <c r="J33" s="6">
        <v>16</v>
      </c>
      <c r="K33" s="6">
        <f t="shared" si="11"/>
        <v>-21</v>
      </c>
    </row>
    <row r="34" spans="1:13" ht="15.75" customHeight="1">
      <c r="A34" s="6">
        <f t="shared" si="5"/>
        <v>32</v>
      </c>
      <c r="B34" s="99"/>
      <c r="C34" s="6" t="s">
        <v>94</v>
      </c>
      <c r="D34" s="6"/>
      <c r="E34" s="6"/>
      <c r="F34" s="6">
        <v>16</v>
      </c>
      <c r="G34" s="6">
        <f t="shared" si="9"/>
        <v>-16</v>
      </c>
      <c r="H34" s="6">
        <v>0.30299999999999999</v>
      </c>
      <c r="I34" s="6">
        <f t="shared" si="10"/>
        <v>-5</v>
      </c>
      <c r="J34" s="6">
        <v>16</v>
      </c>
      <c r="K34" s="6">
        <f t="shared" si="11"/>
        <v>-21</v>
      </c>
    </row>
    <row r="35" spans="1:13" ht="15.75" customHeight="1">
      <c r="A35" s="6">
        <f t="shared" si="5"/>
        <v>33</v>
      </c>
      <c r="B35" s="99"/>
      <c r="C35" s="6" t="s">
        <v>92</v>
      </c>
      <c r="D35" s="6"/>
      <c r="E35" s="6"/>
      <c r="F35" s="6">
        <v>16</v>
      </c>
      <c r="G35" s="6">
        <f t="shared" ref="G35:G37" si="12">D35-E35-F35</f>
        <v>-16</v>
      </c>
      <c r="H35" s="6">
        <v>0.30299999999999999</v>
      </c>
      <c r="I35" s="6">
        <f t="shared" ref="I35:I37" si="13">ROUND(G35*H35,0)</f>
        <v>-5</v>
      </c>
      <c r="J35" s="6">
        <v>16</v>
      </c>
      <c r="K35" s="6">
        <f t="shared" ref="K35:K37" si="14">I35-J35</f>
        <v>-21</v>
      </c>
    </row>
    <row r="36" spans="1:13" ht="15.75" customHeight="1">
      <c r="A36" s="6">
        <f t="shared" si="5"/>
        <v>34</v>
      </c>
      <c r="B36" s="99"/>
      <c r="C36" s="6" t="s">
        <v>92</v>
      </c>
      <c r="D36" s="6"/>
      <c r="E36" s="6"/>
      <c r="F36" s="6">
        <v>16</v>
      </c>
      <c r="G36" s="6">
        <f t="shared" ref="G36" si="15">D36-E36-F36</f>
        <v>-16</v>
      </c>
      <c r="H36" s="6">
        <v>0.30299999999999999</v>
      </c>
      <c r="I36" s="6">
        <f t="shared" ref="I36" si="16">ROUND(G36*H36,0)</f>
        <v>-5</v>
      </c>
      <c r="J36" s="6">
        <v>17</v>
      </c>
      <c r="K36" s="6">
        <f t="shared" ref="K36" si="17">I36-J36</f>
        <v>-22</v>
      </c>
    </row>
    <row r="37" spans="1:13" ht="15.75" customHeight="1">
      <c r="A37" s="6">
        <f>1+A35</f>
        <v>34</v>
      </c>
      <c r="B37" s="99"/>
      <c r="C37" s="6" t="s">
        <v>92</v>
      </c>
      <c r="D37" s="6"/>
      <c r="E37" s="6"/>
      <c r="F37" s="6">
        <v>16</v>
      </c>
      <c r="G37" s="6">
        <f t="shared" si="12"/>
        <v>-16</v>
      </c>
      <c r="H37" s="6">
        <v>0.30299999999999999</v>
      </c>
      <c r="I37" s="6">
        <f t="shared" si="13"/>
        <v>-5</v>
      </c>
      <c r="J37" s="6">
        <v>16</v>
      </c>
      <c r="K37" s="6">
        <f t="shared" si="14"/>
        <v>-21</v>
      </c>
    </row>
    <row r="38" spans="1:13" ht="15.75" customHeight="1">
      <c r="B38" s="7"/>
    </row>
    <row r="40" spans="1:13">
      <c r="B40" s="100" t="s">
        <v>148</v>
      </c>
      <c r="M40" s="94" t="s">
        <v>140</v>
      </c>
    </row>
    <row r="41" spans="1:13">
      <c r="A41" s="7">
        <f>1</f>
        <v>1</v>
      </c>
      <c r="B41" s="100" t="s">
        <v>164</v>
      </c>
      <c r="M41" s="7" t="s">
        <v>204</v>
      </c>
    </row>
    <row r="42" spans="1:13">
      <c r="A42" s="7">
        <f>A41+1</f>
        <v>2</v>
      </c>
      <c r="B42" s="100" t="s">
        <v>165</v>
      </c>
      <c r="M42" s="7" t="s">
        <v>145</v>
      </c>
    </row>
    <row r="43" spans="1:13">
      <c r="A43" s="7">
        <f>A42+1</f>
        <v>3</v>
      </c>
      <c r="B43" s="97" t="s">
        <v>196</v>
      </c>
      <c r="M43" s="7" t="s">
        <v>141</v>
      </c>
    </row>
    <row r="44" spans="1:13">
      <c r="B44" s="97" t="s">
        <v>197</v>
      </c>
      <c r="M44" s="7" t="s">
        <v>142</v>
      </c>
    </row>
    <row r="45" spans="1:13">
      <c r="B45" s="97" t="s">
        <v>198</v>
      </c>
      <c r="M45" s="7" t="s">
        <v>205</v>
      </c>
    </row>
    <row r="46" spans="1:13">
      <c r="A46" s="7">
        <f>1+A43</f>
        <v>4</v>
      </c>
      <c r="B46" s="97" t="s">
        <v>144</v>
      </c>
    </row>
    <row r="47" spans="1:13">
      <c r="A47" s="7">
        <f>A46+1</f>
        <v>5</v>
      </c>
      <c r="B47" s="97" t="s">
        <v>199</v>
      </c>
    </row>
    <row r="48" spans="1:13">
      <c r="B48" s="97" t="s">
        <v>200</v>
      </c>
    </row>
    <row r="49" spans="1:2">
      <c r="A49" s="7">
        <f>A47+1</f>
        <v>6</v>
      </c>
      <c r="B49" s="97" t="s">
        <v>166</v>
      </c>
    </row>
    <row r="50" spans="1:2">
      <c r="A50" s="7">
        <f>A49+1</f>
        <v>7</v>
      </c>
      <c r="B50" s="97" t="s">
        <v>201</v>
      </c>
    </row>
    <row r="51" spans="1:2">
      <c r="A51" s="7">
        <f>A50+1</f>
        <v>8</v>
      </c>
      <c r="B51" s="97" t="s">
        <v>167</v>
      </c>
    </row>
    <row r="52" spans="1:2">
      <c r="A52" s="7">
        <f>A51+1</f>
        <v>9</v>
      </c>
      <c r="B52" s="97" t="s">
        <v>202</v>
      </c>
    </row>
    <row r="53" spans="1:2">
      <c r="B53" s="97" t="s">
        <v>203</v>
      </c>
    </row>
    <row r="54" spans="1:2">
      <c r="A54" s="7">
        <f>A52+1</f>
        <v>10</v>
      </c>
      <c r="B54" s="97" t="s">
        <v>168</v>
      </c>
    </row>
  </sheetData>
  <mergeCells count="2">
    <mergeCell ref="M2:N3"/>
    <mergeCell ref="O2:P3"/>
  </mergeCells>
  <pageMargins left="0.15" right="0.15" top="0.75" bottom="0.75" header="0.3" footer="0.3"/>
  <pageSetup paperSize="5" scale="85" orientation="landscape" r:id="rId1"/>
  <legacyDrawing r:id="rId2"/>
</worksheet>
</file>

<file path=xl/worksheets/sheet5.xml><?xml version="1.0" encoding="utf-8"?>
<worksheet xmlns="http://schemas.openxmlformats.org/spreadsheetml/2006/main" xmlns:r="http://schemas.openxmlformats.org/officeDocument/2006/relationships">
  <dimension ref="A1:Q54"/>
  <sheetViews>
    <sheetView workbookViewId="0">
      <selection activeCell="I11" sqref="I11"/>
    </sheetView>
  </sheetViews>
  <sheetFormatPr defaultColWidth="9.140625" defaultRowHeight="15.75"/>
  <cols>
    <col min="1" max="1" width="3.28515625" style="44" bestFit="1" customWidth="1"/>
    <col min="2" max="2" width="12.5703125" style="44" bestFit="1" customWidth="1"/>
    <col min="3" max="3" width="9.5703125" style="44" bestFit="1" customWidth="1"/>
    <col min="4" max="4" width="18" style="44" customWidth="1"/>
    <col min="5" max="5" width="24.5703125" style="44" bestFit="1" customWidth="1"/>
    <col min="6" max="6" width="11.5703125" style="44" bestFit="1" customWidth="1"/>
    <col min="7" max="7" width="35.42578125" style="44" bestFit="1" customWidth="1"/>
    <col min="8" max="8" width="20.42578125" style="44" bestFit="1" customWidth="1"/>
    <col min="9" max="9" width="30.5703125" style="44" bestFit="1" customWidth="1"/>
    <col min="10" max="10" width="6.7109375" style="44" bestFit="1" customWidth="1"/>
    <col min="11" max="16384" width="9.140625" style="44"/>
  </cols>
  <sheetData>
    <row r="1" spans="1:17">
      <c r="B1" s="175" t="s">
        <v>38</v>
      </c>
      <c r="C1" s="175"/>
      <c r="D1" s="175"/>
      <c r="E1" s="175"/>
      <c r="F1" s="175"/>
      <c r="G1" s="175"/>
      <c r="H1" s="175"/>
      <c r="I1" s="175"/>
      <c r="J1" s="175"/>
    </row>
    <row r="2" spans="1:17">
      <c r="B2" s="175" t="s">
        <v>39</v>
      </c>
      <c r="C2" s="175"/>
      <c r="D2" s="175"/>
      <c r="E2" s="175"/>
      <c r="F2" s="175"/>
      <c r="G2" s="175"/>
      <c r="H2" s="175"/>
      <c r="I2" s="175"/>
      <c r="J2" s="175"/>
    </row>
    <row r="3" spans="1:17">
      <c r="B3" s="175" t="s">
        <v>40</v>
      </c>
      <c r="C3" s="175"/>
      <c r="D3" s="175"/>
      <c r="E3" s="175"/>
      <c r="F3" s="175"/>
      <c r="G3" s="175"/>
      <c r="H3" s="175"/>
      <c r="I3" s="175"/>
      <c r="J3" s="175"/>
    </row>
    <row r="4" spans="1:17" ht="16.5" customHeight="1">
      <c r="B4" s="179" t="s">
        <v>56</v>
      </c>
      <c r="C4" s="179"/>
      <c r="D4" s="179"/>
      <c r="E4" s="179"/>
      <c r="F4" s="179"/>
      <c r="G4" s="179"/>
      <c r="H4" s="179"/>
      <c r="I4" s="179"/>
      <c r="J4" s="179"/>
      <c r="K4" s="93"/>
      <c r="L4" s="93"/>
      <c r="M4" s="93"/>
      <c r="N4" s="93"/>
      <c r="O4" s="93"/>
      <c r="P4" s="93"/>
      <c r="Q4" s="93"/>
    </row>
    <row r="5" spans="1:17">
      <c r="B5" s="179" t="s">
        <v>57</v>
      </c>
      <c r="C5" s="179"/>
      <c r="D5" s="179"/>
      <c r="E5" s="179"/>
      <c r="F5" s="179"/>
      <c r="G5" s="179"/>
      <c r="H5" s="179"/>
      <c r="I5" s="179"/>
      <c r="J5" s="179"/>
      <c r="K5" s="93"/>
      <c r="L5" s="93"/>
      <c r="M5" s="93"/>
      <c r="N5" s="93"/>
      <c r="O5" s="93"/>
      <c r="P5" s="93"/>
      <c r="Q5" s="93"/>
    </row>
    <row r="6" spans="1:17">
      <c r="B6" s="179" t="s">
        <v>48</v>
      </c>
      <c r="C6" s="179"/>
      <c r="D6" s="179"/>
      <c r="E6" s="179"/>
      <c r="F6" s="179"/>
      <c r="G6" s="179"/>
      <c r="H6" s="179"/>
      <c r="I6" s="179"/>
      <c r="J6" s="179"/>
      <c r="K6" s="93"/>
      <c r="L6" s="93"/>
      <c r="M6" s="93"/>
      <c r="N6" s="93"/>
      <c r="O6" s="93"/>
      <c r="P6" s="93"/>
      <c r="Q6" s="93"/>
    </row>
    <row r="8" spans="1:17" ht="16.5" thickBot="1"/>
    <row r="9" spans="1:17">
      <c r="B9" s="45" t="s">
        <v>47</v>
      </c>
      <c r="C9" s="46" t="s">
        <v>48</v>
      </c>
      <c r="D9" s="46" t="s">
        <v>49</v>
      </c>
      <c r="E9" s="46" t="s">
        <v>58</v>
      </c>
      <c r="F9" s="46" t="s">
        <v>51</v>
      </c>
      <c r="G9" s="46" t="s">
        <v>44</v>
      </c>
      <c r="H9" s="46" t="s">
        <v>41</v>
      </c>
      <c r="I9" s="46" t="s">
        <v>42</v>
      </c>
      <c r="J9" s="47" t="s">
        <v>13</v>
      </c>
    </row>
    <row r="10" spans="1:17" ht="16.5" thickBot="1">
      <c r="B10" s="48" t="s">
        <v>46</v>
      </c>
      <c r="C10" s="49" t="s">
        <v>46</v>
      </c>
      <c r="D10" s="49" t="s">
        <v>46</v>
      </c>
      <c r="E10" s="49" t="s">
        <v>49</v>
      </c>
      <c r="F10" s="49" t="s">
        <v>50</v>
      </c>
      <c r="G10" s="49" t="s">
        <v>52</v>
      </c>
      <c r="H10" s="49" t="s">
        <v>43</v>
      </c>
      <c r="I10" s="49" t="s">
        <v>44</v>
      </c>
      <c r="J10" s="50" t="s">
        <v>45</v>
      </c>
    </row>
    <row r="11" spans="1:17" s="60" customFormat="1">
      <c r="A11" s="60">
        <f>1</f>
        <v>1</v>
      </c>
      <c r="B11" s="51">
        <v>81</v>
      </c>
      <c r="C11" s="52">
        <v>1</v>
      </c>
      <c r="D11" s="52">
        <f>'PVP FORMULA'!B3</f>
        <v>4728624</v>
      </c>
      <c r="E11" s="126" t="str">
        <f>'PVP FORMULA'!C3</f>
        <v>GRETEL F. ACOSTA</v>
      </c>
      <c r="F11" s="103">
        <v>21077</v>
      </c>
      <c r="G11" s="102" t="s">
        <v>180</v>
      </c>
      <c r="H11" s="52">
        <f>'PVP FORMULA'!E3</f>
        <v>0</v>
      </c>
      <c r="I11" s="102" t="s">
        <v>181</v>
      </c>
      <c r="J11" s="54">
        <f>'PVP FORMULA'!K3</f>
        <v>72</v>
      </c>
    </row>
    <row r="12" spans="1:17" s="60" customFormat="1">
      <c r="A12" s="60">
        <f>1+A11</f>
        <v>2</v>
      </c>
      <c r="B12" s="51">
        <v>81</v>
      </c>
      <c r="C12" s="52">
        <v>1</v>
      </c>
      <c r="D12" s="52">
        <f>'PVP FORMULA'!B4</f>
        <v>4728630</v>
      </c>
      <c r="E12" s="126" t="str">
        <f>'PVP FORMULA'!C4</f>
        <v>LEO PETER N. DACUMOS</v>
      </c>
      <c r="F12" s="108">
        <v>21077</v>
      </c>
      <c r="G12" s="102" t="s">
        <v>180</v>
      </c>
      <c r="H12" s="52">
        <f>'PVP FORMULA'!E4</f>
        <v>4</v>
      </c>
      <c r="I12" s="102" t="s">
        <v>182</v>
      </c>
      <c r="J12" s="54">
        <f>'PVP FORMULA'!K4</f>
        <v>71</v>
      </c>
    </row>
    <row r="13" spans="1:17" s="60" customFormat="1">
      <c r="A13" s="60">
        <f t="shared" ref="A13:A30" si="0">1+A12</f>
        <v>3</v>
      </c>
      <c r="B13" s="51">
        <v>81</v>
      </c>
      <c r="C13" s="52">
        <v>1</v>
      </c>
      <c r="D13" s="52">
        <f>'PVP FORMULA'!B5</f>
        <v>4774502</v>
      </c>
      <c r="E13" s="126" t="str">
        <f>'PVP FORMULA'!C5</f>
        <v>JENNY L. CONCEPCION</v>
      </c>
      <c r="F13" s="108">
        <v>21496</v>
      </c>
      <c r="G13" s="102" t="s">
        <v>180</v>
      </c>
      <c r="H13" s="52">
        <f>'PVP FORMULA'!E5</f>
        <v>3</v>
      </c>
      <c r="I13" s="102" t="s">
        <v>181</v>
      </c>
      <c r="J13" s="54">
        <f>'PVP FORMULA'!K5</f>
        <v>71</v>
      </c>
    </row>
    <row r="14" spans="1:17" s="60" customFormat="1">
      <c r="A14" s="60">
        <f t="shared" si="0"/>
        <v>4</v>
      </c>
      <c r="B14" s="51">
        <v>81</v>
      </c>
      <c r="C14" s="52">
        <v>1</v>
      </c>
      <c r="D14" s="52">
        <f>'PVP FORMULA'!B6</f>
        <v>4774503</v>
      </c>
      <c r="E14" s="126" t="str">
        <f>'PVP FORMULA'!C6</f>
        <v>DOMINIC D. DACSIG</v>
      </c>
      <c r="F14" s="108">
        <v>21925</v>
      </c>
      <c r="G14" s="102" t="s">
        <v>180</v>
      </c>
      <c r="H14" s="52">
        <f>'PVP FORMULA'!E6</f>
        <v>158</v>
      </c>
      <c r="I14" s="102" t="s">
        <v>183</v>
      </c>
      <c r="J14" s="54">
        <f>'PVP FORMULA'!K6</f>
        <v>24</v>
      </c>
    </row>
    <row r="15" spans="1:17" s="60" customFormat="1">
      <c r="A15" s="60">
        <f t="shared" si="0"/>
        <v>5</v>
      </c>
      <c r="B15" s="51">
        <v>81</v>
      </c>
      <c r="C15" s="52">
        <v>1</v>
      </c>
      <c r="D15" s="52">
        <f>'PVP FORMULA'!B7</f>
        <v>4774504</v>
      </c>
      <c r="E15" s="126" t="str">
        <f>'PVP FORMULA'!C7</f>
        <v>JASON M. HABBILING</v>
      </c>
      <c r="F15" s="108">
        <v>21077</v>
      </c>
      <c r="G15" s="102" t="s">
        <v>180</v>
      </c>
      <c r="H15" s="52">
        <f>'PVP FORMULA'!E7</f>
        <v>0</v>
      </c>
      <c r="I15" s="102" t="s">
        <v>181</v>
      </c>
      <c r="J15" s="54">
        <f>'PVP FORMULA'!K7</f>
        <v>72</v>
      </c>
    </row>
    <row r="16" spans="1:17">
      <c r="A16" s="44">
        <f>1+A15</f>
        <v>6</v>
      </c>
      <c r="B16" s="51">
        <v>81</v>
      </c>
      <c r="C16" s="52">
        <v>1</v>
      </c>
      <c r="D16" s="52">
        <f>'PVP FORMULA'!B8</f>
        <v>4774505</v>
      </c>
      <c r="E16" s="126" t="str">
        <f>'PVP FORMULA'!C8</f>
        <v>MELANIE L. LIGANTE</v>
      </c>
      <c r="F16" s="55">
        <v>21077</v>
      </c>
      <c r="G16" s="102" t="s">
        <v>180</v>
      </c>
      <c r="H16" s="52">
        <f>'PVP FORMULA'!E8</f>
        <v>0</v>
      </c>
      <c r="I16" s="102" t="s">
        <v>181</v>
      </c>
      <c r="J16" s="54">
        <f>'PVP FORMULA'!K8</f>
        <v>72</v>
      </c>
    </row>
    <row r="17" spans="1:10">
      <c r="A17" s="44">
        <f t="shared" si="0"/>
        <v>7</v>
      </c>
      <c r="B17" s="51">
        <v>81</v>
      </c>
      <c r="C17" s="52">
        <v>1</v>
      </c>
      <c r="D17" s="52">
        <f>'PVP FORMULA'!B9</f>
        <v>4774506</v>
      </c>
      <c r="E17" s="126" t="str">
        <f>'PVP FORMULA'!C9</f>
        <v>FRANCISCO A. WANGAG</v>
      </c>
      <c r="F17" s="55">
        <v>21077</v>
      </c>
      <c r="G17" s="102" t="s">
        <v>180</v>
      </c>
      <c r="H17" s="52">
        <f>'PVP FORMULA'!E9</f>
        <v>18</v>
      </c>
      <c r="I17" s="102" t="s">
        <v>184</v>
      </c>
      <c r="J17" s="54">
        <f>'PVP FORMULA'!K9</f>
        <v>66</v>
      </c>
    </row>
    <row r="18" spans="1:10">
      <c r="A18" s="44">
        <f t="shared" si="0"/>
        <v>8</v>
      </c>
      <c r="B18" s="51">
        <v>81</v>
      </c>
      <c r="C18" s="52">
        <v>1</v>
      </c>
      <c r="D18" s="52">
        <f>'PVP FORMULA'!B10</f>
        <v>0</v>
      </c>
      <c r="E18" s="52" t="str">
        <f>'PVP FORMULA'!C10</f>
        <v>H</v>
      </c>
      <c r="F18" s="55"/>
      <c r="G18" s="40"/>
      <c r="H18" s="52">
        <f>'PVP FORMULA'!E10</f>
        <v>0</v>
      </c>
      <c r="I18" s="40"/>
      <c r="J18" s="54">
        <f>'PVP FORMULA'!K10</f>
        <v>-21</v>
      </c>
    </row>
    <row r="19" spans="1:10">
      <c r="A19" s="44">
        <f t="shared" si="0"/>
        <v>9</v>
      </c>
      <c r="B19" s="51">
        <v>81</v>
      </c>
      <c r="C19" s="52">
        <v>1</v>
      </c>
      <c r="D19" s="52">
        <f>'PVP FORMULA'!B11</f>
        <v>0</v>
      </c>
      <c r="E19" s="52" t="str">
        <f>'PVP FORMULA'!C11</f>
        <v>I</v>
      </c>
      <c r="F19" s="55"/>
      <c r="G19" s="40"/>
      <c r="H19" s="52">
        <f>'PVP FORMULA'!E11</f>
        <v>0</v>
      </c>
      <c r="I19" s="40"/>
      <c r="J19" s="54">
        <f>'PVP FORMULA'!K11</f>
        <v>-21</v>
      </c>
    </row>
    <row r="20" spans="1:10">
      <c r="A20" s="44">
        <f t="shared" si="0"/>
        <v>10</v>
      </c>
      <c r="B20" s="51">
        <v>81</v>
      </c>
      <c r="C20" s="52">
        <v>1</v>
      </c>
      <c r="D20" s="52">
        <f>'PVP FORMULA'!B12</f>
        <v>0</v>
      </c>
      <c r="E20" s="52" t="str">
        <f>'PVP FORMULA'!C12</f>
        <v>J</v>
      </c>
      <c r="F20" s="55"/>
      <c r="G20" s="40"/>
      <c r="H20" s="52">
        <f>'PVP FORMULA'!E12</f>
        <v>0</v>
      </c>
      <c r="I20" s="40"/>
      <c r="J20" s="54">
        <f>'PVP FORMULA'!K12</f>
        <v>-21</v>
      </c>
    </row>
    <row r="21" spans="1:10">
      <c r="A21" s="44">
        <f t="shared" si="0"/>
        <v>11</v>
      </c>
      <c r="B21" s="51">
        <v>81</v>
      </c>
      <c r="C21" s="52">
        <v>1</v>
      </c>
      <c r="D21" s="52">
        <f>'PVP FORMULA'!B13</f>
        <v>0</v>
      </c>
      <c r="E21" s="52" t="str">
        <f>'PVP FORMULA'!C13</f>
        <v>K</v>
      </c>
      <c r="F21" s="55"/>
      <c r="G21" s="40"/>
      <c r="H21" s="52">
        <f>'PVP FORMULA'!E13</f>
        <v>0</v>
      </c>
      <c r="I21" s="40"/>
      <c r="J21" s="54">
        <f>'PVP FORMULA'!K13</f>
        <v>-21</v>
      </c>
    </row>
    <row r="22" spans="1:10">
      <c r="A22" s="44">
        <f t="shared" si="0"/>
        <v>12</v>
      </c>
      <c r="B22" s="51">
        <v>81</v>
      </c>
      <c r="C22" s="52">
        <v>1</v>
      </c>
      <c r="D22" s="52">
        <f>'PVP FORMULA'!B14</f>
        <v>0</v>
      </c>
      <c r="E22" s="52" t="str">
        <f>'PVP FORMULA'!C14</f>
        <v>L</v>
      </c>
      <c r="F22" s="40"/>
      <c r="G22" s="40"/>
      <c r="H22" s="52">
        <f>'PVP FORMULA'!E14</f>
        <v>0</v>
      </c>
      <c r="I22" s="40"/>
      <c r="J22" s="56"/>
    </row>
    <row r="23" spans="1:10">
      <c r="A23" s="44">
        <f t="shared" si="0"/>
        <v>13</v>
      </c>
      <c r="B23" s="51">
        <v>81</v>
      </c>
      <c r="C23" s="40"/>
      <c r="D23" s="52">
        <f>'PVP FORMULA'!B15</f>
        <v>0</v>
      </c>
      <c r="E23" s="52" t="str">
        <f>'PVP FORMULA'!C15</f>
        <v>M</v>
      </c>
      <c r="F23" s="40"/>
      <c r="G23" s="40"/>
      <c r="H23" s="52">
        <f>'PVP FORMULA'!E15</f>
        <v>0</v>
      </c>
      <c r="I23" s="40"/>
      <c r="J23" s="56"/>
    </row>
    <row r="24" spans="1:10">
      <c r="A24" s="44">
        <f t="shared" si="0"/>
        <v>14</v>
      </c>
      <c r="B24" s="51">
        <v>81</v>
      </c>
      <c r="C24" s="40"/>
      <c r="D24" s="52">
        <f>'PVP FORMULA'!B16</f>
        <v>0</v>
      </c>
      <c r="E24" s="52" t="str">
        <f>'PVP FORMULA'!C16</f>
        <v>N</v>
      </c>
      <c r="F24" s="40"/>
      <c r="G24" s="40"/>
      <c r="H24" s="52">
        <f>'PVP FORMULA'!E16</f>
        <v>0</v>
      </c>
      <c r="I24" s="40"/>
      <c r="J24" s="56"/>
    </row>
    <row r="25" spans="1:10">
      <c r="A25" s="44">
        <f t="shared" si="0"/>
        <v>15</v>
      </c>
      <c r="B25" s="51">
        <v>81</v>
      </c>
      <c r="C25" s="40"/>
      <c r="D25" s="52">
        <f>'PVP FORMULA'!B17</f>
        <v>0</v>
      </c>
      <c r="E25" s="52" t="str">
        <f>'PVP FORMULA'!C17</f>
        <v>O</v>
      </c>
      <c r="F25" s="40"/>
      <c r="G25" s="40"/>
      <c r="H25" s="52">
        <f>'PVP FORMULA'!E17</f>
        <v>0</v>
      </c>
      <c r="I25" s="40"/>
      <c r="J25" s="56"/>
    </row>
    <row r="26" spans="1:10">
      <c r="A26" s="44">
        <f t="shared" si="0"/>
        <v>16</v>
      </c>
      <c r="B26" s="51">
        <v>81</v>
      </c>
      <c r="C26" s="40"/>
      <c r="D26" s="52">
        <f>'PVP FORMULA'!B18</f>
        <v>0</v>
      </c>
      <c r="E26" s="52" t="str">
        <f>'PVP FORMULA'!C18</f>
        <v>P</v>
      </c>
      <c r="F26" s="40"/>
      <c r="G26" s="40"/>
      <c r="H26" s="52">
        <f>'PVP FORMULA'!E18</f>
        <v>0</v>
      </c>
      <c r="I26" s="40"/>
      <c r="J26" s="56"/>
    </row>
    <row r="27" spans="1:10">
      <c r="A27" s="44">
        <f t="shared" si="0"/>
        <v>17</v>
      </c>
      <c r="B27" s="51">
        <v>81</v>
      </c>
      <c r="C27" s="40"/>
      <c r="D27" s="52">
        <f>'PVP FORMULA'!B19</f>
        <v>0</v>
      </c>
      <c r="E27" s="52" t="str">
        <f>'PVP FORMULA'!C19</f>
        <v>Q</v>
      </c>
      <c r="F27" s="40"/>
      <c r="G27" s="40"/>
      <c r="H27" s="52">
        <f>'PVP FORMULA'!E19</f>
        <v>0</v>
      </c>
      <c r="I27" s="40"/>
      <c r="J27" s="56"/>
    </row>
    <row r="28" spans="1:10">
      <c r="A28" s="44">
        <f t="shared" si="0"/>
        <v>18</v>
      </c>
      <c r="B28" s="51">
        <v>81</v>
      </c>
      <c r="C28" s="40"/>
      <c r="D28" s="52">
        <f>'PVP FORMULA'!B20</f>
        <v>0</v>
      </c>
      <c r="E28" s="52" t="str">
        <f>'PVP FORMULA'!C20</f>
        <v>R</v>
      </c>
      <c r="F28" s="40"/>
      <c r="G28" s="40"/>
      <c r="H28" s="52">
        <f>'PVP FORMULA'!E20</f>
        <v>0</v>
      </c>
      <c r="I28" s="40"/>
      <c r="J28" s="56"/>
    </row>
    <row r="29" spans="1:10">
      <c r="A29" s="44">
        <f t="shared" si="0"/>
        <v>19</v>
      </c>
      <c r="B29" s="51">
        <v>81</v>
      </c>
      <c r="C29" s="40"/>
      <c r="D29" s="52">
        <f>'PVP FORMULA'!B21</f>
        <v>0</v>
      </c>
      <c r="E29" s="52" t="str">
        <f>'PVP FORMULA'!C21</f>
        <v>S</v>
      </c>
      <c r="F29" s="40"/>
      <c r="G29" s="40"/>
      <c r="H29" s="52">
        <f>'PVP FORMULA'!E21</f>
        <v>0</v>
      </c>
      <c r="I29" s="40"/>
      <c r="J29" s="56"/>
    </row>
    <row r="30" spans="1:10">
      <c r="A30" s="44">
        <f t="shared" si="0"/>
        <v>20</v>
      </c>
      <c r="B30" s="51">
        <v>81</v>
      </c>
      <c r="C30" s="40"/>
      <c r="D30" s="52">
        <f>'PVP FORMULA'!B22</f>
        <v>0</v>
      </c>
      <c r="E30" s="52" t="str">
        <f>'PVP FORMULA'!C22</f>
        <v>Q</v>
      </c>
      <c r="F30" s="40"/>
      <c r="G30" s="40"/>
      <c r="H30" s="52">
        <f>'PVP FORMULA'!E22</f>
        <v>0</v>
      </c>
      <c r="I30" s="40"/>
      <c r="J30" s="56"/>
    </row>
    <row r="31" spans="1:10" ht="16.5" thickBot="1">
      <c r="B31" s="57"/>
      <c r="C31" s="58"/>
      <c r="D31" s="58"/>
      <c r="E31" s="58"/>
      <c r="F31" s="58"/>
      <c r="G31" s="58"/>
      <c r="H31" s="58"/>
      <c r="I31" s="58"/>
      <c r="J31" s="59"/>
    </row>
    <row r="32" spans="1:10">
      <c r="B32" s="94" t="s">
        <v>149</v>
      </c>
    </row>
    <row r="33" spans="1:10">
      <c r="A33" s="44">
        <f>1</f>
        <v>1</v>
      </c>
      <c r="B33" s="60" t="s">
        <v>146</v>
      </c>
    </row>
    <row r="34" spans="1:10">
      <c r="A34" s="44">
        <f>1+A33</f>
        <v>2</v>
      </c>
      <c r="B34" s="60" t="s">
        <v>143</v>
      </c>
    </row>
    <row r="35" spans="1:10">
      <c r="A35" s="44">
        <f t="shared" ref="A35:A36" si="1">1+A34</f>
        <v>3</v>
      </c>
      <c r="B35" s="60" t="s">
        <v>150</v>
      </c>
    </row>
    <row r="36" spans="1:10">
      <c r="A36" s="44">
        <f t="shared" si="1"/>
        <v>4</v>
      </c>
      <c r="B36" s="60" t="s">
        <v>147</v>
      </c>
    </row>
    <row r="37" spans="1:10">
      <c r="A37" s="44">
        <f>1+A36</f>
        <v>5</v>
      </c>
      <c r="B37" s="60" t="s">
        <v>192</v>
      </c>
    </row>
    <row r="38" spans="1:10">
      <c r="B38" s="60" t="s">
        <v>193</v>
      </c>
    </row>
    <row r="39" spans="1:10">
      <c r="A39" s="44">
        <f>A37+1</f>
        <v>6</v>
      </c>
      <c r="B39" s="60" t="s">
        <v>151</v>
      </c>
    </row>
    <row r="40" spans="1:10">
      <c r="A40" s="44">
        <f>A39+1</f>
        <v>7</v>
      </c>
      <c r="B40" s="60" t="s">
        <v>194</v>
      </c>
    </row>
    <row r="41" spans="1:10">
      <c r="B41" s="60" t="s">
        <v>195</v>
      </c>
    </row>
    <row r="42" spans="1:10">
      <c r="A42" s="44">
        <f>A40+1</f>
        <v>8</v>
      </c>
      <c r="B42" s="60" t="s">
        <v>152</v>
      </c>
    </row>
    <row r="43" spans="1:10">
      <c r="A43" s="44">
        <f>A42+1</f>
        <v>9</v>
      </c>
      <c r="B43" s="101" t="s">
        <v>153</v>
      </c>
    </row>
    <row r="44" spans="1:10">
      <c r="B44" s="60"/>
    </row>
    <row r="45" spans="1:10" s="60" customFormat="1">
      <c r="B45" s="60" t="s">
        <v>53</v>
      </c>
      <c r="H45" s="60" t="s">
        <v>117</v>
      </c>
    </row>
    <row r="46" spans="1:10" s="60" customFormat="1" hidden="1"/>
    <row r="47" spans="1:10" s="60" customFormat="1" hidden="1"/>
    <row r="48" spans="1:10" s="60" customFormat="1">
      <c r="B48" s="177"/>
      <c r="C48" s="177"/>
      <c r="D48" s="177"/>
      <c r="E48" s="61"/>
      <c r="I48" s="178" t="s">
        <v>115</v>
      </c>
      <c r="J48" s="178"/>
    </row>
    <row r="49" spans="2:10" s="60" customFormat="1">
      <c r="B49" s="176" t="s">
        <v>116</v>
      </c>
      <c r="C49" s="176"/>
      <c r="D49" s="176"/>
      <c r="I49" s="176" t="s">
        <v>129</v>
      </c>
      <c r="J49" s="176"/>
    </row>
    <row r="50" spans="2:10" s="60" customFormat="1"/>
    <row r="51" spans="2:10" s="60" customFormat="1"/>
    <row r="52" spans="2:10" s="60" customFormat="1"/>
    <row r="53" spans="2:10" s="60" customFormat="1"/>
    <row r="54" spans="2:10" s="85" customFormat="1"/>
  </sheetData>
  <mergeCells count="10">
    <mergeCell ref="B1:J1"/>
    <mergeCell ref="B2:J2"/>
    <mergeCell ref="B3:J3"/>
    <mergeCell ref="B49:D49"/>
    <mergeCell ref="B48:D48"/>
    <mergeCell ref="I49:J49"/>
    <mergeCell ref="I48:J48"/>
    <mergeCell ref="B4:J4"/>
    <mergeCell ref="B5:J5"/>
    <mergeCell ref="B6:J6"/>
  </mergeCells>
  <pageMargins left="0.15" right="0.15" top="0.75" bottom="0.75" header="0.3" footer="0.3"/>
  <pageSetup paperSize="5" scale="90" orientation="landscape" r:id="rId1"/>
</worksheet>
</file>

<file path=xl/worksheets/sheet6.xml><?xml version="1.0" encoding="utf-8"?>
<worksheet xmlns="http://schemas.openxmlformats.org/spreadsheetml/2006/main" xmlns:r="http://schemas.openxmlformats.org/officeDocument/2006/relationships">
  <dimension ref="A1:V48"/>
  <sheetViews>
    <sheetView topLeftCell="B1" workbookViewId="0">
      <selection activeCell="C14" sqref="C14"/>
    </sheetView>
  </sheetViews>
  <sheetFormatPr defaultColWidth="9.140625" defaultRowHeight="15.75"/>
  <cols>
    <col min="1" max="1" width="2.28515625" style="7" customWidth="1"/>
    <col min="2" max="2" width="9.85546875" style="7" customWidth="1"/>
    <col min="3" max="3" width="24" style="7" customWidth="1"/>
    <col min="4" max="4" width="11.5703125" style="7" bestFit="1" customWidth="1"/>
    <col min="5" max="5" width="12.140625" style="7" customWidth="1"/>
    <col min="6" max="6" width="10.5703125" style="118" bestFit="1" customWidth="1"/>
    <col min="7" max="7" width="7.5703125" style="112" customWidth="1"/>
    <col min="8" max="8" width="6.85546875" style="112" customWidth="1"/>
    <col min="9" max="9" width="5.42578125" style="112" customWidth="1"/>
    <col min="10" max="10" width="29.85546875" style="7" customWidth="1"/>
    <col min="11" max="11" width="21.140625" style="118" bestFit="1" customWidth="1"/>
    <col min="12" max="12" width="12" style="68" customWidth="1"/>
    <col min="13" max="14" width="11.5703125" style="68" bestFit="1" customWidth="1"/>
    <col min="15" max="15" width="12.28515625" style="68" bestFit="1" customWidth="1"/>
    <col min="16" max="16" width="11.85546875" style="68" customWidth="1"/>
    <col min="17" max="17" width="12.28515625" style="7" bestFit="1" customWidth="1"/>
    <col min="18" max="18" width="9.140625" style="7"/>
    <col min="19" max="19" width="12.7109375" style="7" bestFit="1" customWidth="1"/>
    <col min="20" max="21" width="9.140625" style="7"/>
    <col min="22" max="22" width="10.42578125" style="7" bestFit="1" customWidth="1"/>
    <col min="23" max="16384" width="9.140625" style="7"/>
  </cols>
  <sheetData>
    <row r="1" spans="1:22">
      <c r="B1" s="175" t="s">
        <v>191</v>
      </c>
      <c r="C1" s="175"/>
      <c r="D1" s="175"/>
      <c r="E1" s="175"/>
      <c r="F1" s="175"/>
      <c r="G1" s="175"/>
      <c r="H1" s="175"/>
      <c r="I1" s="175"/>
      <c r="J1" s="175"/>
      <c r="K1" s="175"/>
      <c r="L1" s="175"/>
      <c r="M1" s="175"/>
      <c r="N1" s="175"/>
      <c r="O1" s="175"/>
      <c r="P1" s="175"/>
      <c r="Q1" s="175"/>
    </row>
    <row r="2" spans="1:22">
      <c r="B2" s="175" t="s">
        <v>55</v>
      </c>
      <c r="C2" s="175"/>
      <c r="D2" s="175"/>
      <c r="E2" s="175"/>
      <c r="F2" s="175"/>
      <c r="G2" s="175"/>
      <c r="H2" s="175"/>
      <c r="I2" s="175"/>
      <c r="J2" s="175"/>
      <c r="K2" s="175"/>
      <c r="L2" s="175"/>
      <c r="M2" s="175"/>
      <c r="N2" s="175"/>
      <c r="O2" s="175"/>
      <c r="P2" s="175"/>
      <c r="Q2" s="175"/>
    </row>
    <row r="3" spans="1:22">
      <c r="B3" s="175" t="str">
        <f>'PVP REPORT'!B4:J4</f>
        <v>DISTRICT</v>
      </c>
      <c r="C3" s="175"/>
      <c r="D3" s="175"/>
      <c r="E3" s="175"/>
      <c r="F3" s="175"/>
      <c r="G3" s="175"/>
      <c r="H3" s="175"/>
      <c r="I3" s="175"/>
      <c r="J3" s="175"/>
      <c r="K3" s="175"/>
      <c r="L3" s="175"/>
      <c r="M3" s="175"/>
      <c r="N3" s="175"/>
      <c r="O3" s="175"/>
      <c r="P3" s="175"/>
      <c r="Q3" s="175"/>
    </row>
    <row r="4" spans="1:22">
      <c r="B4" s="175" t="str">
        <f>'PVP REPORT'!B5:J5</f>
        <v>SCHOOL</v>
      </c>
      <c r="C4" s="175"/>
      <c r="D4" s="175"/>
      <c r="E4" s="175"/>
      <c r="F4" s="175"/>
      <c r="G4" s="175"/>
      <c r="H4" s="175"/>
      <c r="I4" s="175"/>
      <c r="J4" s="175"/>
      <c r="K4" s="175"/>
      <c r="L4" s="175"/>
      <c r="M4" s="175"/>
      <c r="N4" s="175"/>
      <c r="O4" s="175"/>
      <c r="P4" s="175"/>
      <c r="Q4" s="175"/>
    </row>
    <row r="5" spans="1:22">
      <c r="B5" s="175" t="str">
        <f>'PVP REPORT'!B6:J6</f>
        <v>STATION</v>
      </c>
      <c r="C5" s="175"/>
      <c r="D5" s="175"/>
      <c r="E5" s="175"/>
      <c r="F5" s="175"/>
      <c r="G5" s="175"/>
      <c r="H5" s="175"/>
      <c r="I5" s="175"/>
      <c r="J5" s="175"/>
      <c r="K5" s="175"/>
      <c r="L5" s="175"/>
      <c r="M5" s="175"/>
      <c r="N5" s="175"/>
      <c r="O5" s="175"/>
      <c r="P5" s="175"/>
      <c r="Q5" s="175"/>
    </row>
    <row r="7" spans="1:22" ht="16.5" thickBot="1"/>
    <row r="8" spans="1:22" s="44" customFormat="1" ht="31.5">
      <c r="B8" s="111" t="s">
        <v>49</v>
      </c>
      <c r="C8" s="46" t="s">
        <v>58</v>
      </c>
      <c r="D8" s="46" t="s">
        <v>59</v>
      </c>
      <c r="E8" s="109" t="s">
        <v>67</v>
      </c>
      <c r="F8" s="119" t="s">
        <v>61</v>
      </c>
      <c r="G8" s="182" t="s">
        <v>69</v>
      </c>
      <c r="H8" s="182" t="s">
        <v>36</v>
      </c>
      <c r="I8" s="182" t="s">
        <v>37</v>
      </c>
      <c r="J8" s="46" t="s">
        <v>62</v>
      </c>
      <c r="K8" s="119" t="s">
        <v>62</v>
      </c>
      <c r="L8" s="180" t="s">
        <v>98</v>
      </c>
      <c r="M8" s="184" t="s">
        <v>69</v>
      </c>
      <c r="N8" s="184" t="s">
        <v>36</v>
      </c>
      <c r="O8" s="184" t="s">
        <v>37</v>
      </c>
      <c r="P8" s="180" t="s">
        <v>99</v>
      </c>
      <c r="Q8" s="47" t="s">
        <v>65</v>
      </c>
    </row>
    <row r="9" spans="1:22" s="44" customFormat="1" ht="16.5" thickBot="1">
      <c r="B9" s="48" t="s">
        <v>46</v>
      </c>
      <c r="C9" s="49" t="s">
        <v>49</v>
      </c>
      <c r="D9" s="49" t="s">
        <v>50</v>
      </c>
      <c r="E9" s="110" t="s">
        <v>60</v>
      </c>
      <c r="F9" s="120" t="s">
        <v>126</v>
      </c>
      <c r="G9" s="183"/>
      <c r="H9" s="183"/>
      <c r="I9" s="183"/>
      <c r="J9" s="49" t="s">
        <v>63</v>
      </c>
      <c r="K9" s="120" t="s">
        <v>64</v>
      </c>
      <c r="L9" s="181"/>
      <c r="M9" s="185"/>
      <c r="N9" s="185"/>
      <c r="O9" s="185"/>
      <c r="P9" s="181"/>
      <c r="Q9" s="50" t="s">
        <v>66</v>
      </c>
    </row>
    <row r="10" spans="1:22" s="60" customFormat="1">
      <c r="A10" s="60">
        <f>1</f>
        <v>1</v>
      </c>
      <c r="B10" s="51">
        <f>'PVP REPORT'!D11</f>
        <v>4728624</v>
      </c>
      <c r="C10" s="102" t="s">
        <v>308</v>
      </c>
      <c r="D10" s="103">
        <f>'PVP REPORT'!F11</f>
        <v>21077</v>
      </c>
      <c r="E10" s="52">
        <f>'PVP REPORT'!H11</f>
        <v>0</v>
      </c>
      <c r="F10" s="127">
        <f>'PVP REPORT'!J11</f>
        <v>72</v>
      </c>
      <c r="G10" s="113">
        <v>29</v>
      </c>
      <c r="H10" s="113">
        <v>31</v>
      </c>
      <c r="I10" s="113">
        <f>F10-G10-H10</f>
        <v>12</v>
      </c>
      <c r="J10" s="104" t="str">
        <f>'PVP REPORT'!I11</f>
        <v>April 2, 2016- June 12, 2016</v>
      </c>
      <c r="K10" s="121">
        <v>0</v>
      </c>
      <c r="L10" s="105">
        <f>ROUND((((D10/30)*29)+D10+((D10/30)*12)),2)</f>
        <v>49882.23</v>
      </c>
      <c r="M10" s="105">
        <f>ROUND(D10/30*G10,2)</f>
        <v>20374.43</v>
      </c>
      <c r="N10" s="105">
        <f>ROUND(D10/31*H10,2)</f>
        <v>21077</v>
      </c>
      <c r="O10" s="105">
        <f>ROUND(D10/30*I10,2)</f>
        <v>8430.7999999999993</v>
      </c>
      <c r="P10" s="105">
        <f>M10+N10+O10</f>
        <v>49882.229999999996</v>
      </c>
      <c r="Q10" s="130">
        <f>L10-P10</f>
        <v>0</v>
      </c>
      <c r="S10" s="106"/>
      <c r="U10" s="106"/>
      <c r="V10" s="106"/>
    </row>
    <row r="11" spans="1:22" s="60" customFormat="1">
      <c r="A11" s="60">
        <f>1+A10</f>
        <v>2</v>
      </c>
      <c r="B11" s="51">
        <f>'PVP REPORT'!D12</f>
        <v>4728630</v>
      </c>
      <c r="C11" s="102" t="s">
        <v>309</v>
      </c>
      <c r="D11" s="103">
        <f>'PVP REPORT'!F12</f>
        <v>21077</v>
      </c>
      <c r="E11" s="52">
        <f>'PVP REPORT'!H12</f>
        <v>4</v>
      </c>
      <c r="F11" s="121">
        <f>'PVP REPORT'!J12</f>
        <v>71</v>
      </c>
      <c r="G11" s="113">
        <v>29</v>
      </c>
      <c r="H11" s="113">
        <v>31</v>
      </c>
      <c r="I11" s="113">
        <f t="shared" ref="I11:I16" si="0">F11-G11-H11</f>
        <v>11</v>
      </c>
      <c r="J11" s="107" t="str">
        <f>'PVP REPORT'!I12</f>
        <v>April 2, 2016- June 11, 2016</v>
      </c>
      <c r="K11" s="128">
        <v>42533</v>
      </c>
      <c r="L11" s="105">
        <f t="shared" ref="L11:L16" si="1">ROUND((((D11/30)*29)+D11+((D11/30)*12)),2)</f>
        <v>49882.23</v>
      </c>
      <c r="M11" s="105">
        <f t="shared" ref="M11:M16" si="2">ROUND(D11/30*G11,2)</f>
        <v>20374.43</v>
      </c>
      <c r="N11" s="105">
        <f t="shared" ref="N11:N16" si="3">ROUND(D11/31*H11,2)</f>
        <v>21077</v>
      </c>
      <c r="O11" s="105">
        <f t="shared" ref="O11:O16" si="4">ROUND(D11/30*I11,2)</f>
        <v>7728.23</v>
      </c>
      <c r="P11" s="105">
        <f t="shared" ref="P11:P16" si="5">M11+N11+O11</f>
        <v>49179.66</v>
      </c>
      <c r="Q11" s="130">
        <f t="shared" ref="Q11:Q25" si="6">L11-P11</f>
        <v>702.56999999999971</v>
      </c>
      <c r="V11" s="106"/>
    </row>
    <row r="12" spans="1:22" s="60" customFormat="1">
      <c r="A12" s="60">
        <f t="shared" ref="A12:A29" si="7">1+A11</f>
        <v>3</v>
      </c>
      <c r="B12" s="51">
        <f>'PVP REPORT'!D13</f>
        <v>4774502</v>
      </c>
      <c r="C12" s="102" t="s">
        <v>310</v>
      </c>
      <c r="D12" s="103">
        <f>'PVP REPORT'!F13</f>
        <v>21496</v>
      </c>
      <c r="E12" s="52">
        <f>'PVP REPORT'!H13</f>
        <v>3</v>
      </c>
      <c r="F12" s="121">
        <f>'PVP REPORT'!J13</f>
        <v>71</v>
      </c>
      <c r="G12" s="113">
        <v>29</v>
      </c>
      <c r="H12" s="113">
        <v>31</v>
      </c>
      <c r="I12" s="113">
        <f t="shared" si="0"/>
        <v>11</v>
      </c>
      <c r="J12" s="107" t="str">
        <f>'PVP REPORT'!I13</f>
        <v>April 2, 2016- June 12, 2016</v>
      </c>
      <c r="K12" s="121">
        <v>0</v>
      </c>
      <c r="L12" s="105">
        <f t="shared" si="1"/>
        <v>50873.87</v>
      </c>
      <c r="M12" s="105">
        <f t="shared" si="2"/>
        <v>20779.47</v>
      </c>
      <c r="N12" s="105">
        <f t="shared" si="3"/>
        <v>21496</v>
      </c>
      <c r="O12" s="105">
        <f t="shared" si="4"/>
        <v>7881.87</v>
      </c>
      <c r="P12" s="105">
        <f t="shared" si="5"/>
        <v>50157.340000000004</v>
      </c>
      <c r="Q12" s="130">
        <f t="shared" si="6"/>
        <v>716.52999999999884</v>
      </c>
    </row>
    <row r="13" spans="1:22" s="60" customFormat="1">
      <c r="A13" s="60">
        <f t="shared" si="7"/>
        <v>4</v>
      </c>
      <c r="B13" s="51">
        <f>'PVP REPORT'!D14</f>
        <v>4774503</v>
      </c>
      <c r="C13" s="102" t="s">
        <v>311</v>
      </c>
      <c r="D13" s="103">
        <f>'PVP REPORT'!F14</f>
        <v>21925</v>
      </c>
      <c r="E13" s="52">
        <f>'PVP REPORT'!H14</f>
        <v>158</v>
      </c>
      <c r="F13" s="121">
        <f>'PVP REPORT'!J14</f>
        <v>24</v>
      </c>
      <c r="G13" s="113">
        <v>24</v>
      </c>
      <c r="H13" s="113">
        <v>0</v>
      </c>
      <c r="I13" s="113">
        <v>0</v>
      </c>
      <c r="J13" s="107" t="str">
        <f>'PVP REPORT'!I14</f>
        <v>April 2, 2016- April 25, 2016</v>
      </c>
      <c r="K13" s="121" t="s">
        <v>190</v>
      </c>
      <c r="L13" s="105">
        <f t="shared" si="1"/>
        <v>51889.17</v>
      </c>
      <c r="M13" s="105">
        <f t="shared" si="2"/>
        <v>17540</v>
      </c>
      <c r="N13" s="105">
        <f t="shared" si="3"/>
        <v>0</v>
      </c>
      <c r="O13" s="105">
        <f t="shared" si="4"/>
        <v>0</v>
      </c>
      <c r="P13" s="105">
        <f t="shared" si="5"/>
        <v>17540</v>
      </c>
      <c r="Q13" s="130">
        <f t="shared" si="6"/>
        <v>34349.17</v>
      </c>
      <c r="S13" s="106"/>
    </row>
    <row r="14" spans="1:22" s="60" customFormat="1">
      <c r="A14" s="60">
        <f t="shared" si="7"/>
        <v>5</v>
      </c>
      <c r="B14" s="51">
        <f>'PVP REPORT'!D15</f>
        <v>4774504</v>
      </c>
      <c r="C14" s="102" t="s">
        <v>312</v>
      </c>
      <c r="D14" s="103">
        <f>'PVP REPORT'!F15</f>
        <v>21077</v>
      </c>
      <c r="E14" s="52">
        <f>'PVP REPORT'!H15</f>
        <v>0</v>
      </c>
      <c r="F14" s="121">
        <f>'PVP REPORT'!J15</f>
        <v>72</v>
      </c>
      <c r="G14" s="113">
        <v>29</v>
      </c>
      <c r="H14" s="113">
        <v>31</v>
      </c>
      <c r="I14" s="113">
        <f t="shared" si="0"/>
        <v>12</v>
      </c>
      <c r="J14" s="107" t="str">
        <f>'PVP REPORT'!I15</f>
        <v>April 2, 2016- June 12, 2016</v>
      </c>
      <c r="K14" s="121">
        <v>0</v>
      </c>
      <c r="L14" s="105">
        <f t="shared" si="1"/>
        <v>49882.23</v>
      </c>
      <c r="M14" s="105">
        <f t="shared" si="2"/>
        <v>20374.43</v>
      </c>
      <c r="N14" s="105">
        <f t="shared" si="3"/>
        <v>21077</v>
      </c>
      <c r="O14" s="105">
        <f t="shared" si="4"/>
        <v>8430.7999999999993</v>
      </c>
      <c r="P14" s="105">
        <f t="shared" si="5"/>
        <v>49882.229999999996</v>
      </c>
      <c r="Q14" s="130">
        <f t="shared" si="6"/>
        <v>0</v>
      </c>
      <c r="S14" s="106"/>
    </row>
    <row r="15" spans="1:22">
      <c r="A15" s="44">
        <f t="shared" si="7"/>
        <v>6</v>
      </c>
      <c r="B15" s="51">
        <f>'PVP REPORT'!D16</f>
        <v>4774505</v>
      </c>
      <c r="C15" s="102" t="s">
        <v>313</v>
      </c>
      <c r="D15" s="53">
        <f>'PVP REPORT'!F16</f>
        <v>21077</v>
      </c>
      <c r="E15" s="52">
        <f>'PVP REPORT'!H16</f>
        <v>0</v>
      </c>
      <c r="F15" s="121">
        <f>'PVP REPORT'!J16</f>
        <v>72</v>
      </c>
      <c r="G15" s="113">
        <v>29</v>
      </c>
      <c r="H15" s="113">
        <v>31</v>
      </c>
      <c r="I15" s="113">
        <f t="shared" si="0"/>
        <v>12</v>
      </c>
      <c r="J15" s="107" t="str">
        <f>'PVP REPORT'!I16</f>
        <v>April 2, 2016- June 12, 2016</v>
      </c>
      <c r="K15" s="129">
        <v>0</v>
      </c>
      <c r="L15" s="105">
        <f t="shared" si="1"/>
        <v>49882.23</v>
      </c>
      <c r="M15" s="105">
        <f t="shared" si="2"/>
        <v>20374.43</v>
      </c>
      <c r="N15" s="105">
        <f t="shared" si="3"/>
        <v>21077</v>
      </c>
      <c r="O15" s="105">
        <f t="shared" si="4"/>
        <v>8430.7999999999993</v>
      </c>
      <c r="P15" s="105">
        <f t="shared" si="5"/>
        <v>49882.229999999996</v>
      </c>
      <c r="Q15" s="62">
        <f t="shared" si="6"/>
        <v>0</v>
      </c>
    </row>
    <row r="16" spans="1:22">
      <c r="A16" s="44">
        <f t="shared" si="7"/>
        <v>7</v>
      </c>
      <c r="B16" s="51">
        <f>'PVP REPORT'!D17</f>
        <v>4774506</v>
      </c>
      <c r="C16" s="102" t="s">
        <v>314</v>
      </c>
      <c r="D16" s="53">
        <f>'PVP REPORT'!F17</f>
        <v>21077</v>
      </c>
      <c r="E16" s="52">
        <f>'PVP REPORT'!H17</f>
        <v>18</v>
      </c>
      <c r="F16" s="121">
        <f>'PVP REPORT'!J17</f>
        <v>66</v>
      </c>
      <c r="G16" s="113">
        <v>29</v>
      </c>
      <c r="H16" s="113">
        <v>31</v>
      </c>
      <c r="I16" s="113">
        <f t="shared" si="0"/>
        <v>6</v>
      </c>
      <c r="J16" s="107" t="str">
        <f>'PVP REPORT'!I17</f>
        <v>April 2, 2016- June 6, 2016</v>
      </c>
      <c r="K16" s="129" t="s">
        <v>188</v>
      </c>
      <c r="L16" s="105">
        <f t="shared" si="1"/>
        <v>49882.23</v>
      </c>
      <c r="M16" s="105">
        <f t="shared" si="2"/>
        <v>20374.43</v>
      </c>
      <c r="N16" s="105">
        <f t="shared" si="3"/>
        <v>21077</v>
      </c>
      <c r="O16" s="105">
        <f t="shared" si="4"/>
        <v>4215.3999999999996</v>
      </c>
      <c r="P16" s="105">
        <f t="shared" si="5"/>
        <v>45666.83</v>
      </c>
      <c r="Q16" s="62">
        <f t="shared" si="6"/>
        <v>4215.4000000000015</v>
      </c>
    </row>
    <row r="17" spans="1:17">
      <c r="A17" s="44">
        <f t="shared" si="7"/>
        <v>8</v>
      </c>
      <c r="B17" s="63"/>
      <c r="C17" s="6"/>
      <c r="D17" s="6"/>
      <c r="E17" s="6"/>
      <c r="F17" s="121"/>
      <c r="G17" s="113"/>
      <c r="H17" s="113"/>
      <c r="I17" s="113"/>
      <c r="J17" s="72"/>
      <c r="K17" s="122"/>
      <c r="L17" s="70"/>
      <c r="M17" s="70"/>
      <c r="N17" s="70"/>
      <c r="O17" s="70"/>
      <c r="P17" s="69">
        <f t="shared" ref="P17:P26" si="8">N17+O17</f>
        <v>0</v>
      </c>
      <c r="Q17" s="62">
        <f t="shared" si="6"/>
        <v>0</v>
      </c>
    </row>
    <row r="18" spans="1:17">
      <c r="A18" s="44">
        <f t="shared" si="7"/>
        <v>9</v>
      </c>
      <c r="B18" s="63"/>
      <c r="C18" s="6"/>
      <c r="D18" s="6"/>
      <c r="E18" s="6"/>
      <c r="F18" s="122"/>
      <c r="G18" s="114"/>
      <c r="H18" s="114"/>
      <c r="I18" s="114"/>
      <c r="J18" s="6"/>
      <c r="K18" s="122"/>
      <c r="L18" s="70"/>
      <c r="M18" s="70"/>
      <c r="N18" s="70"/>
      <c r="O18" s="70"/>
      <c r="P18" s="69">
        <f t="shared" si="8"/>
        <v>0</v>
      </c>
      <c r="Q18" s="62">
        <f t="shared" si="6"/>
        <v>0</v>
      </c>
    </row>
    <row r="19" spans="1:17">
      <c r="A19" s="44">
        <f t="shared" si="7"/>
        <v>10</v>
      </c>
      <c r="B19" s="63"/>
      <c r="C19" s="6"/>
      <c r="D19" s="6"/>
      <c r="E19" s="6"/>
      <c r="F19" s="122"/>
      <c r="G19" s="114"/>
      <c r="H19" s="114"/>
      <c r="I19" s="114"/>
      <c r="J19" s="6"/>
      <c r="K19" s="122"/>
      <c r="L19" s="70"/>
      <c r="M19" s="70"/>
      <c r="N19" s="70"/>
      <c r="O19" s="70"/>
      <c r="P19" s="69">
        <f t="shared" si="8"/>
        <v>0</v>
      </c>
      <c r="Q19" s="62">
        <f t="shared" si="6"/>
        <v>0</v>
      </c>
    </row>
    <row r="20" spans="1:17">
      <c r="A20" s="44">
        <f t="shared" si="7"/>
        <v>11</v>
      </c>
      <c r="B20" s="63"/>
      <c r="C20" s="6"/>
      <c r="D20" s="6"/>
      <c r="E20" s="6"/>
      <c r="F20" s="122"/>
      <c r="G20" s="114"/>
      <c r="H20" s="114"/>
      <c r="I20" s="114"/>
      <c r="J20" s="6"/>
      <c r="K20" s="122"/>
      <c r="L20" s="70"/>
      <c r="M20" s="70"/>
      <c r="N20" s="70"/>
      <c r="O20" s="70"/>
      <c r="P20" s="69">
        <f t="shared" si="8"/>
        <v>0</v>
      </c>
      <c r="Q20" s="62">
        <f t="shared" si="6"/>
        <v>0</v>
      </c>
    </row>
    <row r="21" spans="1:17">
      <c r="A21" s="44">
        <f t="shared" si="7"/>
        <v>12</v>
      </c>
      <c r="B21" s="63"/>
      <c r="C21" s="6"/>
      <c r="D21" s="6"/>
      <c r="E21" s="6"/>
      <c r="F21" s="122"/>
      <c r="G21" s="114"/>
      <c r="H21" s="114"/>
      <c r="I21" s="114"/>
      <c r="J21" s="6"/>
      <c r="K21" s="122"/>
      <c r="L21" s="70"/>
      <c r="M21" s="70"/>
      <c r="N21" s="70"/>
      <c r="O21" s="70"/>
      <c r="P21" s="69">
        <f t="shared" si="8"/>
        <v>0</v>
      </c>
      <c r="Q21" s="62">
        <f t="shared" si="6"/>
        <v>0</v>
      </c>
    </row>
    <row r="22" spans="1:17">
      <c r="A22" s="44">
        <f t="shared" si="7"/>
        <v>13</v>
      </c>
      <c r="B22" s="63"/>
      <c r="C22" s="6"/>
      <c r="D22" s="6"/>
      <c r="E22" s="6"/>
      <c r="F22" s="122"/>
      <c r="G22" s="114"/>
      <c r="H22" s="114"/>
      <c r="I22" s="114"/>
      <c r="J22" s="6"/>
      <c r="K22" s="122"/>
      <c r="L22" s="70"/>
      <c r="M22" s="70"/>
      <c r="N22" s="70"/>
      <c r="O22" s="70"/>
      <c r="P22" s="69">
        <f t="shared" si="8"/>
        <v>0</v>
      </c>
      <c r="Q22" s="62">
        <f t="shared" si="6"/>
        <v>0</v>
      </c>
    </row>
    <row r="23" spans="1:17">
      <c r="A23" s="44">
        <f t="shared" si="7"/>
        <v>14</v>
      </c>
      <c r="B23" s="63"/>
      <c r="C23" s="6"/>
      <c r="D23" s="6"/>
      <c r="E23" s="6"/>
      <c r="F23" s="122"/>
      <c r="G23" s="114"/>
      <c r="H23" s="114"/>
      <c r="I23" s="114"/>
      <c r="J23" s="6"/>
      <c r="K23" s="122"/>
      <c r="L23" s="70"/>
      <c r="M23" s="70"/>
      <c r="N23" s="70"/>
      <c r="O23" s="70"/>
      <c r="P23" s="69">
        <f t="shared" si="8"/>
        <v>0</v>
      </c>
      <c r="Q23" s="62">
        <f t="shared" si="6"/>
        <v>0</v>
      </c>
    </row>
    <row r="24" spans="1:17">
      <c r="A24" s="44">
        <f t="shared" si="7"/>
        <v>15</v>
      </c>
      <c r="B24" s="63"/>
      <c r="C24" s="6"/>
      <c r="D24" s="6"/>
      <c r="E24" s="6"/>
      <c r="F24" s="122"/>
      <c r="G24" s="114"/>
      <c r="H24" s="114"/>
      <c r="I24" s="114"/>
      <c r="J24" s="6"/>
      <c r="K24" s="122"/>
      <c r="L24" s="70"/>
      <c r="M24" s="70"/>
      <c r="N24" s="70"/>
      <c r="O24" s="70"/>
      <c r="P24" s="69">
        <f t="shared" si="8"/>
        <v>0</v>
      </c>
      <c r="Q24" s="62">
        <f t="shared" si="6"/>
        <v>0</v>
      </c>
    </row>
    <row r="25" spans="1:17">
      <c r="A25" s="44">
        <f t="shared" si="7"/>
        <v>16</v>
      </c>
      <c r="B25" s="63"/>
      <c r="C25" s="6"/>
      <c r="D25" s="6"/>
      <c r="E25" s="6"/>
      <c r="F25" s="122"/>
      <c r="G25" s="114"/>
      <c r="H25" s="114"/>
      <c r="I25" s="114"/>
      <c r="J25" s="6"/>
      <c r="K25" s="122"/>
      <c r="L25" s="70"/>
      <c r="M25" s="70"/>
      <c r="N25" s="70"/>
      <c r="O25" s="70"/>
      <c r="P25" s="69">
        <f t="shared" si="8"/>
        <v>0</v>
      </c>
      <c r="Q25" s="62">
        <f t="shared" si="6"/>
        <v>0</v>
      </c>
    </row>
    <row r="26" spans="1:17">
      <c r="A26" s="44">
        <f t="shared" si="7"/>
        <v>17</v>
      </c>
      <c r="B26" s="63"/>
      <c r="C26" s="6"/>
      <c r="D26" s="6"/>
      <c r="E26" s="6"/>
      <c r="F26" s="122"/>
      <c r="G26" s="114"/>
      <c r="H26" s="114"/>
      <c r="I26" s="114"/>
      <c r="J26" s="6"/>
      <c r="K26" s="122"/>
      <c r="L26" s="70"/>
      <c r="M26" s="70"/>
      <c r="N26" s="70"/>
      <c r="O26" s="70"/>
      <c r="P26" s="69">
        <f t="shared" si="8"/>
        <v>0</v>
      </c>
      <c r="Q26" s="64"/>
    </row>
    <row r="27" spans="1:17">
      <c r="A27" s="44">
        <f t="shared" si="7"/>
        <v>18</v>
      </c>
      <c r="B27" s="63"/>
      <c r="C27" s="6"/>
      <c r="D27" s="6"/>
      <c r="E27" s="6"/>
      <c r="F27" s="122"/>
      <c r="G27" s="114"/>
      <c r="H27" s="114"/>
      <c r="I27" s="114"/>
      <c r="J27" s="6"/>
      <c r="K27" s="122"/>
      <c r="L27" s="70"/>
      <c r="M27" s="70"/>
      <c r="N27" s="70"/>
      <c r="O27" s="70"/>
      <c r="P27" s="70"/>
      <c r="Q27" s="64"/>
    </row>
    <row r="28" spans="1:17">
      <c r="A28" s="44">
        <f t="shared" si="7"/>
        <v>19</v>
      </c>
      <c r="B28" s="63"/>
      <c r="C28" s="6"/>
      <c r="D28" s="6"/>
      <c r="E28" s="6"/>
      <c r="F28" s="122"/>
      <c r="G28" s="114"/>
      <c r="H28" s="114"/>
      <c r="I28" s="114"/>
      <c r="J28" s="6"/>
      <c r="K28" s="122"/>
      <c r="L28" s="70"/>
      <c r="M28" s="70"/>
      <c r="N28" s="70"/>
      <c r="O28" s="70"/>
      <c r="P28" s="70"/>
      <c r="Q28" s="64"/>
    </row>
    <row r="29" spans="1:17" ht="16.5" thickBot="1">
      <c r="A29" s="44">
        <f t="shared" si="7"/>
        <v>20</v>
      </c>
      <c r="B29" s="65"/>
      <c r="C29" s="66"/>
      <c r="D29" s="66"/>
      <c r="E29" s="66"/>
      <c r="F29" s="123"/>
      <c r="G29" s="115"/>
      <c r="H29" s="115"/>
      <c r="I29" s="115"/>
      <c r="J29" s="66"/>
      <c r="K29" s="123"/>
      <c r="L29" s="71"/>
      <c r="M29" s="71"/>
      <c r="N29" s="71"/>
      <c r="O29" s="71"/>
      <c r="P29" s="71"/>
      <c r="Q29" s="67"/>
    </row>
    <row r="30" spans="1:17" s="94" customFormat="1">
      <c r="B30" s="94" t="s">
        <v>160</v>
      </c>
      <c r="C30" s="94" t="s">
        <v>128</v>
      </c>
      <c r="F30" s="124"/>
      <c r="G30" s="116"/>
      <c r="H30" s="116"/>
      <c r="I30" s="116"/>
      <c r="K30" s="124"/>
      <c r="L30" s="95"/>
      <c r="M30" s="95"/>
      <c r="N30" s="95"/>
      <c r="O30" s="95"/>
      <c r="P30" s="95"/>
    </row>
    <row r="31" spans="1:17">
      <c r="A31" s="7">
        <f>1</f>
        <v>1</v>
      </c>
      <c r="B31" s="7" t="s">
        <v>154</v>
      </c>
    </row>
    <row r="32" spans="1:17">
      <c r="A32" s="7">
        <f>1+A31</f>
        <v>2</v>
      </c>
      <c r="B32" s="7" t="s">
        <v>185</v>
      </c>
    </row>
    <row r="33" spans="1:17">
      <c r="B33" s="7" t="s">
        <v>155</v>
      </c>
      <c r="C33" s="7">
        <f>29</f>
        <v>29</v>
      </c>
    </row>
    <row r="34" spans="1:17">
      <c r="B34" s="7" t="s">
        <v>156</v>
      </c>
      <c r="C34" s="7">
        <f>31</f>
        <v>31</v>
      </c>
    </row>
    <row r="35" spans="1:17">
      <c r="B35" s="7" t="s">
        <v>157</v>
      </c>
      <c r="C35" s="7">
        <f>12</f>
        <v>12</v>
      </c>
    </row>
    <row r="36" spans="1:17">
      <c r="B36" s="7" t="s">
        <v>186</v>
      </c>
    </row>
    <row r="37" spans="1:17">
      <c r="B37" s="7" t="s">
        <v>187</v>
      </c>
    </row>
    <row r="38" spans="1:17">
      <c r="A38" s="7">
        <f>A32+1</f>
        <v>3</v>
      </c>
      <c r="B38" s="7" t="s">
        <v>158</v>
      </c>
    </row>
    <row r="39" spans="1:17">
      <c r="A39" s="7">
        <f>A38+1</f>
        <v>4</v>
      </c>
      <c r="B39" s="7" t="s">
        <v>189</v>
      </c>
    </row>
    <row r="40" spans="1:17">
      <c r="A40" s="7">
        <f>A39+1</f>
        <v>5</v>
      </c>
      <c r="B40" s="7" t="s">
        <v>159</v>
      </c>
    </row>
    <row r="41" spans="1:17">
      <c r="B41" s="7" t="s">
        <v>162</v>
      </c>
    </row>
    <row r="42" spans="1:17">
      <c r="A42" s="7">
        <f>A40+1</f>
        <v>6</v>
      </c>
      <c r="B42" s="94" t="s">
        <v>161</v>
      </c>
    </row>
    <row r="44" spans="1:17">
      <c r="B44" s="60" t="s">
        <v>53</v>
      </c>
      <c r="C44" s="60"/>
      <c r="D44" s="60"/>
      <c r="E44" s="60"/>
      <c r="F44" s="125"/>
      <c r="G44" s="117"/>
      <c r="H44" s="117"/>
      <c r="N44" s="60" t="s">
        <v>117</v>
      </c>
      <c r="O44" s="60"/>
      <c r="P44" s="60"/>
    </row>
    <row r="45" spans="1:17" hidden="1">
      <c r="B45" s="60"/>
      <c r="C45" s="60"/>
      <c r="D45" s="60"/>
      <c r="E45" s="60"/>
      <c r="F45" s="125"/>
      <c r="G45" s="117"/>
      <c r="H45" s="117"/>
      <c r="N45" s="60"/>
      <c r="O45" s="60"/>
      <c r="P45" s="60"/>
    </row>
    <row r="46" spans="1:17" hidden="1">
      <c r="B46" s="60"/>
      <c r="C46" s="60"/>
      <c r="D46" s="60"/>
      <c r="E46" s="60"/>
      <c r="F46" s="125"/>
      <c r="G46" s="117"/>
      <c r="H46" s="117"/>
      <c r="N46" s="60"/>
      <c r="O46" s="60"/>
      <c r="P46" s="60"/>
    </row>
    <row r="47" spans="1:17">
      <c r="B47" s="177"/>
      <c r="C47" s="177"/>
      <c r="D47" s="177"/>
      <c r="E47" s="61"/>
      <c r="F47" s="125"/>
      <c r="G47" s="117"/>
      <c r="H47" s="117"/>
      <c r="N47" s="178" t="s">
        <v>115</v>
      </c>
      <c r="O47" s="178"/>
      <c r="P47" s="178"/>
      <c r="Q47" s="178"/>
    </row>
    <row r="48" spans="1:17">
      <c r="B48" s="176" t="s">
        <v>116</v>
      </c>
      <c r="C48" s="176"/>
      <c r="D48" s="176"/>
      <c r="E48" s="60"/>
      <c r="F48" s="125"/>
      <c r="G48" s="117"/>
      <c r="H48" s="117"/>
      <c r="N48" s="186" t="s">
        <v>129</v>
      </c>
      <c r="O48" s="186"/>
      <c r="P48" s="186"/>
      <c r="Q48" s="186"/>
    </row>
  </sheetData>
  <mergeCells count="17">
    <mergeCell ref="B48:D48"/>
    <mergeCell ref="B47:D47"/>
    <mergeCell ref="L8:L9"/>
    <mergeCell ref="P8:P9"/>
    <mergeCell ref="G8:G9"/>
    <mergeCell ref="I8:I9"/>
    <mergeCell ref="M8:M9"/>
    <mergeCell ref="H8:H9"/>
    <mergeCell ref="O8:O9"/>
    <mergeCell ref="N8:N9"/>
    <mergeCell ref="N47:Q47"/>
    <mergeCell ref="N48:Q48"/>
    <mergeCell ref="B1:Q1"/>
    <mergeCell ref="B2:Q2"/>
    <mergeCell ref="B3:Q3"/>
    <mergeCell ref="B4:Q4"/>
    <mergeCell ref="B5:Q5"/>
  </mergeCells>
  <pageMargins left="0.15" right="0.15" top="0.75" bottom="0.75" header="0.3" footer="0.3"/>
  <pageSetup paperSize="5" scale="85" orientation="landscape" r:id="rId1"/>
</worksheet>
</file>

<file path=xl/worksheets/sheet7.xml><?xml version="1.0" encoding="utf-8"?>
<worksheet xmlns="http://schemas.openxmlformats.org/spreadsheetml/2006/main" xmlns:r="http://schemas.openxmlformats.org/officeDocument/2006/relationships">
  <dimension ref="A1:J38"/>
  <sheetViews>
    <sheetView workbookViewId="0">
      <selection activeCell="E40" sqref="E40"/>
    </sheetView>
  </sheetViews>
  <sheetFormatPr defaultRowHeight="15"/>
  <cols>
    <col min="1" max="1" width="3.140625" customWidth="1"/>
    <col min="2" max="2" width="9.140625" bestFit="1" customWidth="1"/>
    <col min="3" max="3" width="8.7109375" bestFit="1" customWidth="1"/>
    <col min="4" max="4" width="10.140625" bestFit="1" customWidth="1"/>
    <col min="5" max="5" width="24.28515625" customWidth="1"/>
    <col min="6" max="6" width="10.85546875" bestFit="1" customWidth="1"/>
    <col min="7" max="7" width="30.140625" customWidth="1"/>
    <col min="8" max="8" width="17.7109375" bestFit="1" customWidth="1"/>
    <col min="9" max="9" width="28.7109375" customWidth="1"/>
    <col min="10" max="10" width="10.28515625" customWidth="1"/>
  </cols>
  <sheetData>
    <row r="1" spans="1:10">
      <c r="A1" s="189" t="s">
        <v>38</v>
      </c>
      <c r="B1" s="189"/>
      <c r="C1" s="189"/>
      <c r="D1" s="189"/>
      <c r="E1" s="189"/>
      <c r="F1" s="189"/>
      <c r="G1" s="189"/>
      <c r="H1" s="189"/>
      <c r="I1" s="189"/>
      <c r="J1" s="189"/>
    </row>
    <row r="2" spans="1:10">
      <c r="A2" s="189" t="s">
        <v>39</v>
      </c>
      <c r="B2" s="189"/>
      <c r="C2" s="189"/>
      <c r="D2" s="189"/>
      <c r="E2" s="189"/>
      <c r="F2" s="189"/>
      <c r="G2" s="189"/>
      <c r="H2" s="189"/>
      <c r="I2" s="189"/>
      <c r="J2" s="189"/>
    </row>
    <row r="3" spans="1:10">
      <c r="A3" s="189" t="s">
        <v>40</v>
      </c>
      <c r="B3" s="189"/>
      <c r="C3" s="189"/>
      <c r="D3" s="189"/>
      <c r="E3" s="189"/>
      <c r="F3" s="189"/>
      <c r="G3" s="189"/>
      <c r="H3" s="189"/>
      <c r="I3" s="189"/>
      <c r="J3" s="189"/>
    </row>
    <row r="4" spans="1:10">
      <c r="A4" s="189" t="s">
        <v>247</v>
      </c>
      <c r="B4" s="189"/>
      <c r="C4" s="189"/>
      <c r="D4" s="189"/>
      <c r="E4" s="189"/>
      <c r="F4" s="189"/>
      <c r="G4" s="189"/>
      <c r="H4" s="189"/>
      <c r="I4" s="189"/>
      <c r="J4" s="189"/>
    </row>
    <row r="5" spans="1:10">
      <c r="A5" s="189" t="s">
        <v>248</v>
      </c>
      <c r="B5" s="189"/>
      <c r="C5" s="189"/>
      <c r="D5" s="189"/>
      <c r="E5" s="189"/>
      <c r="F5" s="189"/>
      <c r="G5" s="189"/>
      <c r="H5" s="189"/>
      <c r="I5" s="189"/>
      <c r="J5" s="189"/>
    </row>
    <row r="6" spans="1:10" ht="18.75">
      <c r="A6" s="150" t="s">
        <v>280</v>
      </c>
    </row>
    <row r="7" spans="1:10" s="142" customFormat="1" ht="30">
      <c r="A7" s="144"/>
      <c r="B7" s="144" t="s">
        <v>251</v>
      </c>
      <c r="C7" s="144" t="s">
        <v>252</v>
      </c>
      <c r="D7" s="144" t="s">
        <v>253</v>
      </c>
      <c r="E7" s="145" t="s">
        <v>249</v>
      </c>
      <c r="F7" s="144" t="s">
        <v>254</v>
      </c>
      <c r="G7" s="144" t="s">
        <v>257</v>
      </c>
      <c r="H7" s="144" t="s">
        <v>255</v>
      </c>
      <c r="I7" s="144" t="s">
        <v>256</v>
      </c>
      <c r="J7" s="144" t="s">
        <v>250</v>
      </c>
    </row>
    <row r="8" spans="1:10" s="143" customFormat="1">
      <c r="A8" s="190" t="s">
        <v>264</v>
      </c>
      <c r="B8" s="191"/>
      <c r="C8" s="191"/>
      <c r="D8" s="191"/>
      <c r="E8" s="191"/>
      <c r="F8" s="191"/>
      <c r="G8" s="191"/>
      <c r="H8" s="191"/>
      <c r="I8" s="191"/>
      <c r="J8" s="192"/>
    </row>
    <row r="9" spans="1:10" s="143" customFormat="1">
      <c r="A9" s="146">
        <v>1</v>
      </c>
      <c r="B9" s="146">
        <v>81</v>
      </c>
      <c r="C9" s="147" t="s">
        <v>258</v>
      </c>
      <c r="D9" s="146">
        <v>4728597</v>
      </c>
      <c r="E9" s="146" t="s">
        <v>259</v>
      </c>
      <c r="F9" s="148">
        <v>21077</v>
      </c>
      <c r="G9" s="146" t="s">
        <v>260</v>
      </c>
      <c r="H9" s="146" t="s">
        <v>261</v>
      </c>
      <c r="I9" s="146" t="s">
        <v>262</v>
      </c>
      <c r="J9" s="146">
        <v>72</v>
      </c>
    </row>
    <row r="10" spans="1:10" s="143" customFormat="1">
      <c r="A10" s="146"/>
      <c r="B10" s="146"/>
      <c r="C10" s="147"/>
      <c r="D10" s="146"/>
      <c r="E10" s="146"/>
      <c r="F10" s="146"/>
      <c r="G10" s="146"/>
      <c r="H10" s="146"/>
      <c r="I10" s="146"/>
      <c r="J10" s="146"/>
    </row>
    <row r="11" spans="1:10" s="143" customFormat="1">
      <c r="A11" s="190" t="s">
        <v>263</v>
      </c>
      <c r="B11" s="191"/>
      <c r="C11" s="191"/>
      <c r="D11" s="191"/>
      <c r="E11" s="191"/>
      <c r="F11" s="191"/>
      <c r="G11" s="191"/>
      <c r="H11" s="191"/>
      <c r="I11" s="191"/>
      <c r="J11" s="192"/>
    </row>
    <row r="12" spans="1:10" s="143" customFormat="1">
      <c r="A12" s="146">
        <v>2</v>
      </c>
      <c r="B12" s="146">
        <v>81</v>
      </c>
      <c r="C12" s="147" t="s">
        <v>258</v>
      </c>
      <c r="D12" s="146">
        <v>4728597</v>
      </c>
      <c r="E12" s="146" t="s">
        <v>259</v>
      </c>
      <c r="F12" s="148">
        <v>21077</v>
      </c>
      <c r="G12" s="146" t="s">
        <v>260</v>
      </c>
      <c r="H12" s="146" t="s">
        <v>265</v>
      </c>
      <c r="I12" s="146" t="s">
        <v>266</v>
      </c>
      <c r="J12" s="146">
        <v>66</v>
      </c>
    </row>
    <row r="13" spans="1:10" s="143" customFormat="1">
      <c r="A13" s="146"/>
      <c r="B13" s="146"/>
      <c r="C13" s="147"/>
      <c r="D13" s="146"/>
      <c r="E13" s="146"/>
      <c r="F13" s="146"/>
      <c r="G13" s="146"/>
      <c r="H13" s="146"/>
      <c r="I13" s="146"/>
      <c r="J13" s="146"/>
    </row>
    <row r="14" spans="1:10" s="143" customFormat="1">
      <c r="A14" s="190" t="s">
        <v>272</v>
      </c>
      <c r="B14" s="191"/>
      <c r="C14" s="191"/>
      <c r="D14" s="191"/>
      <c r="E14" s="191"/>
      <c r="F14" s="191"/>
      <c r="G14" s="191"/>
      <c r="H14" s="191"/>
      <c r="I14" s="191"/>
      <c r="J14" s="192"/>
    </row>
    <row r="15" spans="1:10" s="143" customFormat="1">
      <c r="A15" s="146">
        <v>3</v>
      </c>
      <c r="B15" s="146">
        <v>81</v>
      </c>
      <c r="C15" s="147" t="s">
        <v>258</v>
      </c>
      <c r="D15" s="146">
        <v>4728603</v>
      </c>
      <c r="E15" s="146" t="s">
        <v>259</v>
      </c>
      <c r="F15" s="148">
        <v>21077</v>
      </c>
      <c r="G15" s="146" t="s">
        <v>267</v>
      </c>
      <c r="H15" s="146" t="s">
        <v>261</v>
      </c>
      <c r="I15" s="146" t="s">
        <v>268</v>
      </c>
      <c r="J15" s="146">
        <v>41</v>
      </c>
    </row>
    <row r="16" spans="1:10" s="143" customFormat="1">
      <c r="A16" s="146"/>
      <c r="B16" s="146"/>
      <c r="C16" s="147"/>
      <c r="D16" s="146"/>
      <c r="E16" s="146"/>
      <c r="F16" s="146"/>
      <c r="G16" s="146"/>
      <c r="H16" s="146"/>
      <c r="I16" s="146"/>
      <c r="J16" s="146"/>
    </row>
    <row r="17" spans="1:10" s="143" customFormat="1">
      <c r="A17" s="190" t="s">
        <v>269</v>
      </c>
      <c r="B17" s="191"/>
      <c r="C17" s="191"/>
      <c r="D17" s="191"/>
      <c r="E17" s="191"/>
      <c r="F17" s="191"/>
      <c r="G17" s="191"/>
      <c r="H17" s="191"/>
      <c r="I17" s="191"/>
      <c r="J17" s="192"/>
    </row>
    <row r="18" spans="1:10" s="143" customFormat="1">
      <c r="A18" s="146">
        <v>4</v>
      </c>
      <c r="B18" s="146">
        <v>81</v>
      </c>
      <c r="C18" s="147" t="s">
        <v>258</v>
      </c>
      <c r="D18" s="146">
        <v>4728606</v>
      </c>
      <c r="E18" s="146" t="s">
        <v>259</v>
      </c>
      <c r="F18" s="148">
        <v>21077</v>
      </c>
      <c r="G18" s="146" t="s">
        <v>267</v>
      </c>
      <c r="H18" s="146" t="s">
        <v>270</v>
      </c>
      <c r="I18" s="146" t="s">
        <v>271</v>
      </c>
      <c r="J18" s="146">
        <v>40</v>
      </c>
    </row>
    <row r="19" spans="1:10" s="143" customFormat="1">
      <c r="A19" s="146"/>
      <c r="B19" s="146"/>
      <c r="C19" s="147"/>
      <c r="D19" s="146"/>
      <c r="E19" s="146"/>
      <c r="F19" s="146"/>
      <c r="H19" s="146"/>
      <c r="I19" s="146"/>
      <c r="J19" s="146"/>
    </row>
    <row r="20" spans="1:10" s="143" customFormat="1">
      <c r="A20" s="190" t="s">
        <v>274</v>
      </c>
      <c r="B20" s="191"/>
      <c r="C20" s="191"/>
      <c r="D20" s="191"/>
      <c r="E20" s="191"/>
      <c r="F20" s="191"/>
      <c r="G20" s="191"/>
      <c r="H20" s="191"/>
      <c r="I20" s="191"/>
      <c r="J20" s="192"/>
    </row>
    <row r="21" spans="1:10" s="143" customFormat="1">
      <c r="A21" s="146">
        <v>5</v>
      </c>
      <c r="B21" s="146">
        <v>81</v>
      </c>
      <c r="C21" s="147" t="s">
        <v>258</v>
      </c>
      <c r="D21" s="146">
        <v>4728609</v>
      </c>
      <c r="E21" s="146" t="s">
        <v>259</v>
      </c>
      <c r="F21" s="148">
        <v>21077</v>
      </c>
      <c r="G21" s="146" t="s">
        <v>273</v>
      </c>
      <c r="H21" s="146" t="s">
        <v>261</v>
      </c>
      <c r="I21" s="146" t="s">
        <v>275</v>
      </c>
      <c r="J21" s="146">
        <v>27</v>
      </c>
    </row>
    <row r="22" spans="1:10" s="143" customFormat="1">
      <c r="A22" s="146"/>
      <c r="B22" s="146"/>
      <c r="C22" s="147"/>
      <c r="D22" s="146"/>
      <c r="E22" s="146"/>
      <c r="F22" s="146"/>
      <c r="G22" s="146"/>
      <c r="H22" s="146"/>
      <c r="I22" s="146"/>
      <c r="J22" s="146"/>
    </row>
    <row r="23" spans="1:10" s="143" customFormat="1">
      <c r="A23" s="190" t="s">
        <v>276</v>
      </c>
      <c r="B23" s="191"/>
      <c r="C23" s="191"/>
      <c r="D23" s="191"/>
      <c r="E23" s="191"/>
      <c r="F23" s="191"/>
      <c r="G23" s="191"/>
      <c r="H23" s="191"/>
      <c r="I23" s="191"/>
      <c r="J23" s="192"/>
    </row>
    <row r="24" spans="1:10" s="143" customFormat="1">
      <c r="A24" s="146">
        <v>6</v>
      </c>
      <c r="B24" s="146">
        <v>81</v>
      </c>
      <c r="C24" s="147" t="s">
        <v>258</v>
      </c>
      <c r="D24" s="146">
        <v>4728612</v>
      </c>
      <c r="E24" s="146" t="s">
        <v>259</v>
      </c>
      <c r="F24" s="148">
        <v>21077</v>
      </c>
      <c r="G24" s="146" t="s">
        <v>273</v>
      </c>
      <c r="H24" s="146" t="s">
        <v>277</v>
      </c>
      <c r="I24" s="146" t="s">
        <v>278</v>
      </c>
      <c r="J24" s="146">
        <v>24</v>
      </c>
    </row>
    <row r="25" spans="1:10" s="143" customFormat="1">
      <c r="A25" s="146"/>
      <c r="B25" s="146"/>
      <c r="C25" s="147"/>
      <c r="D25" s="146"/>
      <c r="E25" s="146"/>
      <c r="F25" s="146"/>
      <c r="G25" s="146"/>
      <c r="H25" s="146"/>
      <c r="I25" s="146"/>
      <c r="J25" s="146"/>
    </row>
    <row r="26" spans="1:10" s="143" customFormat="1">
      <c r="A26" s="146"/>
      <c r="B26" s="146"/>
      <c r="C26" s="147"/>
      <c r="D26" s="146"/>
      <c r="E26" s="146"/>
      <c r="F26" s="146"/>
      <c r="G26" s="146"/>
      <c r="H26" s="146"/>
      <c r="I26" s="146"/>
      <c r="J26" s="146"/>
    </row>
    <row r="27" spans="1:10" s="149" customFormat="1">
      <c r="A27" s="152"/>
      <c r="B27" s="152"/>
      <c r="C27" s="153"/>
      <c r="D27" s="152"/>
      <c r="E27" s="152"/>
      <c r="F27" s="152"/>
      <c r="G27" s="152"/>
      <c r="H27" s="152"/>
      <c r="I27" s="152"/>
      <c r="J27" s="152"/>
    </row>
    <row r="28" spans="1:10" s="149" customFormat="1">
      <c r="A28" s="152"/>
      <c r="B28" s="152"/>
      <c r="C28" s="153"/>
      <c r="D28" s="152"/>
      <c r="E28" s="152"/>
      <c r="F28" s="152"/>
      <c r="G28" s="152"/>
      <c r="H28" s="152"/>
      <c r="I28" s="152"/>
      <c r="J28" s="152"/>
    </row>
    <row r="29" spans="1:10" s="143" customFormat="1"/>
    <row r="30" spans="1:10" s="143" customFormat="1">
      <c r="B30" s="143" t="s">
        <v>53</v>
      </c>
      <c r="D30" s="151"/>
      <c r="E30" s="151"/>
      <c r="H30" s="143" t="s">
        <v>117</v>
      </c>
      <c r="I30" s="188" t="s">
        <v>115</v>
      </c>
      <c r="J30" s="188"/>
    </row>
    <row r="31" spans="1:10" s="143" customFormat="1">
      <c r="D31" s="187" t="s">
        <v>281</v>
      </c>
      <c r="E31" s="187"/>
      <c r="I31" s="189" t="s">
        <v>129</v>
      </c>
      <c r="J31" s="189"/>
    </row>
    <row r="32" spans="1:10" s="143" customFormat="1"/>
    <row r="33" spans="1:1" s="143" customFormat="1"/>
    <row r="35" spans="1:1" ht="15.75">
      <c r="A35" s="81" t="s">
        <v>138</v>
      </c>
    </row>
    <row r="36" spans="1:1" ht="15.75">
      <c r="A36" s="81"/>
    </row>
    <row r="37" spans="1:1" ht="15.75">
      <c r="A37" s="80" t="s">
        <v>307</v>
      </c>
    </row>
    <row r="38" spans="1:1" ht="15.75">
      <c r="A38" s="81" t="s">
        <v>283</v>
      </c>
    </row>
  </sheetData>
  <mergeCells count="14">
    <mergeCell ref="D31:E31"/>
    <mergeCell ref="I30:J30"/>
    <mergeCell ref="I31:J31"/>
    <mergeCell ref="A8:J8"/>
    <mergeCell ref="A1:J1"/>
    <mergeCell ref="A2:J2"/>
    <mergeCell ref="A3:J3"/>
    <mergeCell ref="A4:J4"/>
    <mergeCell ref="A5:J5"/>
    <mergeCell ref="A11:J11"/>
    <mergeCell ref="A14:J14"/>
    <mergeCell ref="A17:J17"/>
    <mergeCell ref="A20:J20"/>
    <mergeCell ref="A23:J23"/>
  </mergeCells>
  <pageMargins left="0.7" right="0.7" top="0.75" bottom="0.75" header="0.3" footer="0.3"/>
  <pageSetup paperSize="5" orientation="landscape" horizontalDpi="4294967293" verticalDpi="0" r:id="rId1"/>
  <legacyDrawing r:id="rId2"/>
</worksheet>
</file>

<file path=xl/worksheets/sheet8.xml><?xml version="1.0" encoding="utf-8"?>
<worksheet xmlns="http://schemas.openxmlformats.org/spreadsheetml/2006/main" xmlns:r="http://schemas.openxmlformats.org/officeDocument/2006/relationships">
  <dimension ref="A1:A42"/>
  <sheetViews>
    <sheetView topLeftCell="A34" workbookViewId="0">
      <selection activeCell="C4" sqref="C4"/>
    </sheetView>
  </sheetViews>
  <sheetFormatPr defaultRowHeight="15"/>
  <cols>
    <col min="1" max="1" width="99.140625" customWidth="1"/>
  </cols>
  <sheetData>
    <row r="1" spans="1:1" ht="30">
      <c r="A1" s="154" t="s">
        <v>306</v>
      </c>
    </row>
    <row r="2" spans="1:1">
      <c r="A2" s="154" t="s">
        <v>286</v>
      </c>
    </row>
    <row r="3" spans="1:1">
      <c r="A3" s="154"/>
    </row>
    <row r="4" spans="1:1" ht="44.25">
      <c r="A4" s="154" t="s">
        <v>287</v>
      </c>
    </row>
    <row r="5" spans="1:1">
      <c r="A5" s="155"/>
    </row>
    <row r="6" spans="1:1">
      <c r="A6" s="154" t="s">
        <v>288</v>
      </c>
    </row>
    <row r="7" spans="1:1">
      <c r="A7" s="154"/>
    </row>
    <row r="8" spans="1:1" ht="57.75">
      <c r="A8" s="155" t="s">
        <v>301</v>
      </c>
    </row>
    <row r="9" spans="1:1">
      <c r="A9" s="155"/>
    </row>
    <row r="10" spans="1:1" ht="57.75">
      <c r="A10" s="155" t="s">
        <v>289</v>
      </c>
    </row>
    <row r="11" spans="1:1">
      <c r="A11" s="155"/>
    </row>
    <row r="12" spans="1:1" ht="29.25">
      <c r="A12" s="155" t="s">
        <v>290</v>
      </c>
    </row>
    <row r="13" spans="1:1">
      <c r="A13" s="155"/>
    </row>
    <row r="14" spans="1:1">
      <c r="A14" s="154" t="s">
        <v>291</v>
      </c>
    </row>
    <row r="15" spans="1:1">
      <c r="A15" s="154"/>
    </row>
    <row r="16" spans="1:1" ht="72">
      <c r="A16" s="155" t="s">
        <v>302</v>
      </c>
    </row>
    <row r="17" spans="1:1">
      <c r="A17" s="155"/>
    </row>
    <row r="18" spans="1:1" ht="43.5">
      <c r="A18" s="155" t="s">
        <v>292</v>
      </c>
    </row>
    <row r="19" spans="1:1">
      <c r="A19" s="155"/>
    </row>
    <row r="20" spans="1:1">
      <c r="A20" s="154" t="s">
        <v>293</v>
      </c>
    </row>
    <row r="21" spans="1:1">
      <c r="A21" s="154"/>
    </row>
    <row r="22" spans="1:1" ht="43.5">
      <c r="A22" s="155" t="s">
        <v>294</v>
      </c>
    </row>
    <row r="23" spans="1:1">
      <c r="A23" s="155"/>
    </row>
    <row r="24" spans="1:1">
      <c r="A24" s="154" t="s">
        <v>295</v>
      </c>
    </row>
    <row r="25" spans="1:1">
      <c r="A25" s="154"/>
    </row>
    <row r="26" spans="1:1" ht="43.5">
      <c r="A26" s="155" t="s">
        <v>296</v>
      </c>
    </row>
    <row r="27" spans="1:1">
      <c r="A27" s="155"/>
    </row>
    <row r="28" spans="1:1">
      <c r="A28" s="155"/>
    </row>
    <row r="29" spans="1:1">
      <c r="A29" s="155"/>
    </row>
    <row r="30" spans="1:1">
      <c r="A30" s="154" t="s">
        <v>303</v>
      </c>
    </row>
    <row r="31" spans="1:1">
      <c r="A31" s="154"/>
    </row>
    <row r="32" spans="1:1" ht="29.25">
      <c r="A32" s="155" t="s">
        <v>297</v>
      </c>
    </row>
    <row r="33" spans="1:1">
      <c r="A33" s="155"/>
    </row>
    <row r="34" spans="1:1" ht="30">
      <c r="A34" s="154" t="s">
        <v>304</v>
      </c>
    </row>
    <row r="35" spans="1:1">
      <c r="A35" s="154"/>
    </row>
    <row r="36" spans="1:1" ht="57.75">
      <c r="A36" s="155" t="s">
        <v>298</v>
      </c>
    </row>
    <row r="37" spans="1:1">
      <c r="A37" s="155"/>
    </row>
    <row r="38" spans="1:1" ht="60">
      <c r="A38" s="154" t="s">
        <v>305</v>
      </c>
    </row>
    <row r="39" spans="1:1">
      <c r="A39" s="155"/>
    </row>
    <row r="40" spans="1:1" ht="29.25">
      <c r="A40" s="155" t="s">
        <v>299</v>
      </c>
    </row>
    <row r="41" spans="1:1">
      <c r="A41" s="155"/>
    </row>
    <row r="42" spans="1:1" ht="30">
      <c r="A42" s="156" t="s">
        <v>300</v>
      </c>
    </row>
  </sheetData>
  <hyperlinks>
    <hyperlink ref="A42" r:id="rId1" display="http://deped-ne.net/?page=news&amp;action=details&amp;categ=Articles&amp;code01=AI13090002&amp;CMonth=9&amp;CYear=2013"/>
  </hyperlinks>
  <pageMargins left="0.7" right="0.7" top="0.75" bottom="0.75" header="0.3" footer="0.3"/>
  <pageSetup paperSize="9" orientation="portrait"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HOW TO USE THIS FORM</vt:lpstr>
      <vt:lpstr>PVP COMP</vt:lpstr>
      <vt:lpstr>PD OF SERV</vt:lpstr>
      <vt:lpstr>PVP FORMULA</vt:lpstr>
      <vt:lpstr>PVP REPORT</vt:lpstr>
      <vt:lpstr>PVP OVERPAYMENT</vt:lpstr>
      <vt:lpstr>PVP FORM</vt:lpstr>
      <vt:lpstr>pvp notes</vt:lpstr>
      <vt:lpstr>'HOW TO USE THIS FORM'!Print_Area</vt:lpstr>
      <vt:lpstr>'PVP FORMULA'!Print_Area</vt:lpstr>
      <vt:lpstr>'PVP OVERPAYMENT'!Print_Area</vt:lpstr>
      <vt:lpstr>'PVP REPORT'!Print_Area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accounting</dc:creator>
  <cp:lastModifiedBy>printer</cp:lastModifiedBy>
  <cp:lastPrinted>2016-05-10T07:48:20Z</cp:lastPrinted>
  <dcterms:created xsi:type="dcterms:W3CDTF">2013-04-16T06:16:20Z</dcterms:created>
  <dcterms:modified xsi:type="dcterms:W3CDTF">2016-05-13T02:58:11Z</dcterms:modified>
</cp:coreProperties>
</file>